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0 год\Плановые показатели на январь 2021 года\"/>
    </mc:Choice>
  </mc:AlternateContent>
  <bookViews>
    <workbookView xWindow="0" yWindow="0" windowWidth="28800" windowHeight="11730"/>
  </bookViews>
  <sheets>
    <sheet name="январь" sheetId="1" r:id="rId1"/>
  </sheets>
  <definedNames>
    <definedName name="_xlnm.Print_Area" localSheetId="0">январь!$A$1:$FE$54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54" i="1" l="1"/>
  <c r="DB54" i="1"/>
  <c r="CC48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8" i="1"/>
  <c r="CC27" i="1"/>
  <c r="CC26" i="1"/>
  <c r="CC25" i="1"/>
  <c r="CC24" i="1"/>
  <c r="CC23" i="1"/>
  <c r="CC22" i="1"/>
  <c r="CC21" i="1"/>
  <c r="CC20" i="1"/>
  <c r="CC19" i="1"/>
  <c r="CC18" i="1"/>
  <c r="CC54" i="1" s="1"/>
</calcChain>
</file>

<file path=xl/sharedStrings.xml><?xml version="1.0" encoding="utf-8"?>
<sst xmlns="http://schemas.openxmlformats.org/spreadsheetml/2006/main" count="124" uniqueCount="81">
  <si>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</si>
  <si>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</si>
  <si>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</si>
  <si>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</si>
  <si>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</si>
  <si>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</si>
  <si>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</si>
  <si>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</si>
  <si>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январь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</si>
  <si>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</si>
  <si>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</si>
  <si>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</si>
  <si>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</si>
  <si>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</si>
  <si>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</si>
  <si>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</si>
  <si>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</si>
  <si>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</si>
  <si>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</si>
  <si>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</si>
  <si>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</si>
  <si>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</si>
  <si>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</si>
  <si>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</si>
  <si>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</si>
  <si>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</si>
  <si>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</si>
  <si>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</si>
  <si>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</si>
  <si>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</si>
  <si>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</si>
  <si>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</si>
  <si>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</si>
  <si>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</si>
  <si>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</si>
  <si>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</si>
  <si>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</si>
  <si>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</si>
  <si>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</si>
  <si>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</si>
  <si>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</si>
  <si>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</si>
  <si>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</si>
  <si>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</si>
  <si>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</si>
  <si>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</si>
  <si>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</si>
  <si>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</si>
  <si>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</si>
  <si>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</si>
  <si>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</si>
  <si>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</si>
  <si>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</si>
  <si>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</si>
  <si>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</si>
  <si>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</si>
  <si>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</si>
  <si>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</si>
  <si>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</si>
  <si>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</si>
  <si>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</si>
  <si>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</si>
  <si>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</si>
  <si>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</si>
  <si>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</si>
  <si>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</si>
  <si>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Обрезков А.М.</t>
  </si>
  <si>
    <t xml:space="preserve">котельная </t>
  </si>
  <si>
    <t>ООО "Владимирский стандарт"</t>
  </si>
  <si>
    <t>квартиры</t>
  </si>
  <si>
    <t>ООО "Строительная фирма Спектр"</t>
  </si>
  <si>
    <t>Шаповал Л.А.</t>
  </si>
  <si>
    <t>Антонов Н.И.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</si>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</sst>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54"/>
  <sheetViews>
    <sheetView tabSelected="1" zoomScaleNormal="100" zoomScaleSheetLayoutView="100" workbookViewId="0">
      <selection activeCell="CN11" sqref="CN11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45" t="s">
        <v>0</v>
      </c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</row>
    <row r="2" spans="1:161" ht="33" customHeight="1" x14ac:dyDescent="0.25">
      <c r="EF2" s="46" t="s">
        <v>1</v>
      </c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47" t="s">
        <v>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</row>
    <row r="8" spans="1:161" s="7" customFormat="1" ht="15.75" x14ac:dyDescent="0.25">
      <c r="CH8" s="8" t="s">
        <v>4</v>
      </c>
      <c r="CI8" s="48" t="s">
        <v>5</v>
      </c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49" t="s">
        <v>6</v>
      </c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</row>
    <row r="10" spans="1:161" s="7" customFormat="1" ht="15" customHeight="1" x14ac:dyDescent="0.25">
      <c r="BQ10" s="8" t="s">
        <v>7</v>
      </c>
      <c r="BR10" s="50" t="s">
        <v>8</v>
      </c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1">
        <v>20</v>
      </c>
      <c r="CK10" s="51"/>
      <c r="CL10" s="51"/>
      <c r="CM10" s="51"/>
      <c r="CN10" s="52" t="s">
        <v>80</v>
      </c>
      <c r="CO10" s="52"/>
      <c r="CP10" s="52"/>
      <c r="CQ10" s="52"/>
      <c r="CR10" s="11" t="s">
        <v>9</v>
      </c>
      <c r="CV10" s="11"/>
      <c r="CW10" s="11"/>
      <c r="CX10" s="11"/>
    </row>
    <row r="11" spans="1:161" s="12" customFormat="1" ht="11.25" x14ac:dyDescent="0.2">
      <c r="BR11" s="42" t="s">
        <v>10</v>
      </c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</row>
    <row r="12" spans="1:161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61" s="13" customFormat="1" ht="11.25" x14ac:dyDescent="0.2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</row>
    <row r="14" spans="1:161" s="13" customFormat="1" ht="11.25" x14ac:dyDescent="0.2"/>
    <row r="15" spans="1:161" s="14" customFormat="1" ht="37.5" customHeight="1" x14ac:dyDescent="0.2">
      <c r="A15" s="40" t="s">
        <v>11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 t="s">
        <v>12</v>
      </c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 t="s">
        <v>13</v>
      </c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 t="s">
        <v>14</v>
      </c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 t="s">
        <v>15</v>
      </c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 t="s">
        <v>16</v>
      </c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 t="s">
        <v>17</v>
      </c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</row>
    <row r="16" spans="1:161" s="15" customFormat="1" ht="12" x14ac:dyDescent="0.2">
      <c r="A16" s="41">
        <v>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>
        <v>2</v>
      </c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>
        <v>3</v>
      </c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>
        <v>4</v>
      </c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>
        <v>5</v>
      </c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>
        <v>6</v>
      </c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>
        <v>7</v>
      </c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</row>
    <row r="17" spans="1:161" s="16" customFormat="1" ht="72" customHeight="1" x14ac:dyDescent="0.2">
      <c r="A17" s="17" t="s">
        <v>18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1" t="s">
        <v>19</v>
      </c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 t="s">
        <v>20</v>
      </c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2" t="s">
        <v>21</v>
      </c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17">
        <v>1.9396E-2</v>
      </c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37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9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</row>
    <row r="18" spans="1:161" s="16" customFormat="1" ht="141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1" t="s">
        <v>22</v>
      </c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 t="s">
        <v>23</v>
      </c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2" t="s">
        <v>21</v>
      </c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37">
        <f>67/1000</f>
        <v>6.7000000000000004E-2</v>
      </c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</row>
    <row r="19" spans="1:161" s="16" customFormat="1" ht="16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1" t="s">
        <v>24</v>
      </c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 t="s">
        <v>24</v>
      </c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2" t="s">
        <v>21</v>
      </c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17">
        <f>57/1000</f>
        <v>5.7000000000000002E-2</v>
      </c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</row>
    <row r="20" spans="1:161" s="16" customFormat="1" ht="40.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34" t="s">
        <v>25</v>
      </c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6"/>
      <c r="AQ20" s="23" t="s">
        <v>26</v>
      </c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5"/>
      <c r="BK20" s="22" t="s">
        <v>21</v>
      </c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17">
        <f>168.822/1000</f>
        <v>0.168822</v>
      </c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</row>
    <row r="21" spans="1:161" s="16" customFormat="1" ht="30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4" t="s">
        <v>27</v>
      </c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6"/>
      <c r="AQ21" s="31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3"/>
      <c r="BK21" s="22" t="s">
        <v>28</v>
      </c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17">
        <f>517.102/1000</f>
        <v>0.51710199999999995</v>
      </c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</row>
    <row r="22" spans="1:161" s="16" customFormat="1" ht="16.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34" t="s">
        <v>29</v>
      </c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6"/>
      <c r="AQ22" s="26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2" t="s">
        <v>21</v>
      </c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17">
        <f>128.009/1000</f>
        <v>0.12800899999999998</v>
      </c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</row>
    <row r="23" spans="1:161" s="16" customFormat="1" ht="16.5" customHeight="1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21" t="s">
        <v>5</v>
      </c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 t="s">
        <v>5</v>
      </c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2" t="s">
        <v>30</v>
      </c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17">
        <f>3704.87/1000</f>
        <v>3.7048700000000001</v>
      </c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</row>
    <row r="24" spans="1:161" s="16" customFormat="1" ht="27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1" t="s">
        <v>31</v>
      </c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3" t="s">
        <v>32</v>
      </c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5"/>
      <c r="BK24" s="22" t="s">
        <v>33</v>
      </c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17">
        <f>2.7/1000</f>
        <v>2.7000000000000001E-3</v>
      </c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</row>
    <row r="25" spans="1:161" s="16" customFormat="1" ht="16.5" customHeight="1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21" t="s">
        <v>34</v>
      </c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31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3"/>
      <c r="BK25" s="22" t="s">
        <v>33</v>
      </c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17">
        <f>1.957/1000</f>
        <v>1.957E-3</v>
      </c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</row>
    <row r="26" spans="1:161" s="16" customFormat="1" ht="30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1" t="s">
        <v>35</v>
      </c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31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3"/>
      <c r="BK26" s="22" t="s">
        <v>33</v>
      </c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17">
        <f>1.957/1000</f>
        <v>1.957E-3</v>
      </c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</row>
    <row r="27" spans="1:161" s="16" customFormat="1" ht="16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21" t="s">
        <v>36</v>
      </c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6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8"/>
      <c r="BK27" s="22" t="s">
        <v>33</v>
      </c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17">
        <f>2.7/1000</f>
        <v>2.7000000000000001E-3</v>
      </c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</row>
    <row r="28" spans="1:161" s="16" customFormat="1" ht="16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9" t="s">
        <v>37</v>
      </c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1" t="s">
        <v>38</v>
      </c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2" t="s">
        <v>39</v>
      </c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17">
        <f>1.01/1000</f>
        <v>1.01E-3</v>
      </c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</row>
    <row r="29" spans="1:161" s="16" customFormat="1" ht="30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21" t="s">
        <v>40</v>
      </c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 t="s">
        <v>41</v>
      </c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2" t="s">
        <v>21</v>
      </c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17">
        <v>2.7099999999999999E-2</v>
      </c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</row>
    <row r="30" spans="1:161" s="16" customFormat="1" ht="29.2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1" t="s">
        <v>42</v>
      </c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 t="s">
        <v>43</v>
      </c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2" t="s">
        <v>33</v>
      </c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17">
        <f>14/1000</f>
        <v>1.4E-2</v>
      </c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</row>
    <row r="31" spans="1:161" s="16" customFormat="1" ht="16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29" t="s">
        <v>44</v>
      </c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1" t="s">
        <v>45</v>
      </c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2" t="s">
        <v>39</v>
      </c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17">
        <f>1.01/1000</f>
        <v>1.01E-3</v>
      </c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</row>
    <row r="32" spans="1:161" s="16" customFormat="1" ht="16.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9" t="s">
        <v>37</v>
      </c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1" t="s">
        <v>46</v>
      </c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2" t="s">
        <v>39</v>
      </c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17">
        <f>1.39/1000</f>
        <v>1.39E-3</v>
      </c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</row>
    <row r="33" spans="1:161" s="16" customFormat="1" ht="16.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9" t="s">
        <v>47</v>
      </c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1" t="s">
        <v>48</v>
      </c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2" t="s">
        <v>39</v>
      </c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17">
        <f>1.01/1000</f>
        <v>1.01E-3</v>
      </c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</row>
    <row r="34" spans="1:161" s="16" customFormat="1" ht="16.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9" t="s">
        <v>49</v>
      </c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1" t="s">
        <v>50</v>
      </c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2" t="s">
        <v>33</v>
      </c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17">
        <f>2/1000</f>
        <v>2E-3</v>
      </c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</row>
    <row r="35" spans="1:161" s="16" customFormat="1" ht="16.5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9" t="s">
        <v>37</v>
      </c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1" t="s">
        <v>51</v>
      </c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2" t="s">
        <v>39</v>
      </c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17">
        <f>1.19/1000</f>
        <v>1.1899999999999999E-3</v>
      </c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</row>
    <row r="36" spans="1:161" s="16" customFormat="1" ht="16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9" t="s">
        <v>49</v>
      </c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1" t="s">
        <v>52</v>
      </c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2" t="s">
        <v>39</v>
      </c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17">
        <f>1.09/1000</f>
        <v>1.09E-3</v>
      </c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1" s="16" customFormat="1" ht="16.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9" t="s">
        <v>53</v>
      </c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3" t="s">
        <v>54</v>
      </c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5"/>
      <c r="BK37" s="22" t="s">
        <v>33</v>
      </c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17">
        <f>3/1000</f>
        <v>3.0000000000000001E-3</v>
      </c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1" s="16" customFormat="1" ht="16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9" t="s">
        <v>55</v>
      </c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6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8"/>
      <c r="BK38" s="22" t="s">
        <v>33</v>
      </c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17">
        <f>4/1000</f>
        <v>4.0000000000000001E-3</v>
      </c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</row>
    <row r="39" spans="1:161" s="16" customFormat="1" ht="16.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9" t="s">
        <v>37</v>
      </c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1" t="s">
        <v>56</v>
      </c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2" t="s">
        <v>39</v>
      </c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17">
        <f>0.618/1000</f>
        <v>6.1799999999999995E-4</v>
      </c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</row>
    <row r="40" spans="1:161" s="16" customFormat="1" ht="16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9" t="s">
        <v>57</v>
      </c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1" t="s">
        <v>58</v>
      </c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2" t="s">
        <v>33</v>
      </c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17">
        <f>2/1000</f>
        <v>2E-3</v>
      </c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</row>
    <row r="41" spans="1:161" s="16" customFormat="1" ht="16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9" t="s">
        <v>59</v>
      </c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3" t="s">
        <v>60</v>
      </c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5"/>
      <c r="BK41" s="22" t="s">
        <v>33</v>
      </c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17">
        <f>1.5/1000</f>
        <v>1.5E-3</v>
      </c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</row>
    <row r="42" spans="1:161" s="16" customFormat="1" ht="16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9" t="s">
        <v>59</v>
      </c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8"/>
      <c r="BK42" s="22" t="s">
        <v>39</v>
      </c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17">
        <f>0.72/1000</f>
        <v>7.1999999999999994E-4</v>
      </c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</row>
    <row r="43" spans="1:161" s="16" customFormat="1" ht="16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9" t="s">
        <v>37</v>
      </c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1" t="s">
        <v>61</v>
      </c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2" t="s">
        <v>33</v>
      </c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17">
        <f>1.9/1000</f>
        <v>1.9E-3</v>
      </c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</row>
    <row r="44" spans="1:161" s="16" customFormat="1" ht="39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1" t="s">
        <v>62</v>
      </c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 t="s">
        <v>63</v>
      </c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2" t="s">
        <v>33</v>
      </c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17">
        <f>1.8/1000</f>
        <v>1.8E-3</v>
      </c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</row>
    <row r="45" spans="1:161" s="16" customFormat="1" ht="16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9" t="s">
        <v>64</v>
      </c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1" t="s">
        <v>65</v>
      </c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2" t="s">
        <v>33</v>
      </c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17">
        <f>6.8/1000</f>
        <v>6.7999999999999996E-3</v>
      </c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</row>
    <row r="46" spans="1:161" s="16" customFormat="1" ht="16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9" t="s">
        <v>37</v>
      </c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1" t="s">
        <v>66</v>
      </c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2" t="s">
        <v>39</v>
      </c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17">
        <f>0.8/1000</f>
        <v>8.0000000000000004E-4</v>
      </c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</row>
    <row r="47" spans="1:161" s="16" customFormat="1" ht="45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1" t="s">
        <v>67</v>
      </c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 t="s">
        <v>68</v>
      </c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2" t="s">
        <v>21</v>
      </c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17">
        <v>9.2999999999999999E-2</v>
      </c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</row>
    <row r="48" spans="1:161" s="16" customFormat="1" ht="24.7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9" t="s">
        <v>69</v>
      </c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1" t="s">
        <v>70</v>
      </c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2" t="s">
        <v>39</v>
      </c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17">
        <f>1.012/1000</f>
        <v>1.0120000000000001E-3</v>
      </c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</row>
    <row r="49" spans="1:161" s="16" customFormat="1" ht="24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9" t="s">
        <v>37</v>
      </c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1" t="s">
        <v>71</v>
      </c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2" t="s">
        <v>39</v>
      </c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17">
        <v>1.8E-3</v>
      </c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</row>
    <row r="50" spans="1:161" s="16" customFormat="1" ht="24.7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9" t="s">
        <v>37</v>
      </c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1" t="s">
        <v>72</v>
      </c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2" t="s">
        <v>33</v>
      </c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17">
        <v>1.5834000000000001E-2</v>
      </c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</row>
    <row r="51" spans="1:161" s="16" customFormat="1" ht="32.2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1" t="s">
        <v>73</v>
      </c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3" t="s">
        <v>74</v>
      </c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5"/>
      <c r="BK51" s="22" t="s">
        <v>21</v>
      </c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17">
        <v>3.5999999999999997E-2</v>
      </c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</row>
    <row r="52" spans="1:161" s="16" customFormat="1" ht="36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1" t="s">
        <v>75</v>
      </c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6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8"/>
      <c r="BK52" s="22" t="s">
        <v>39</v>
      </c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17">
        <v>1E-3</v>
      </c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</row>
    <row r="53" spans="1:161" s="16" customFormat="1" ht="52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1" t="s">
        <v>76</v>
      </c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 t="s">
        <v>77</v>
      </c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2" t="s">
        <v>78</v>
      </c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17">
        <v>0.16</v>
      </c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</row>
    <row r="54" spans="1:161" s="16" customFormat="1" ht="16.5" customHeight="1" x14ac:dyDescent="0.2">
      <c r="A54" s="17" t="s">
        <v>79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17">
        <f>SUM(CC17:DA53)</f>
        <v>5.0530970000000002</v>
      </c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>
        <f>SUM(DB17:EC53)</f>
        <v>0</v>
      </c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>
        <f>SUM(ED17:FE53)</f>
        <v>0</v>
      </c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</row>
  </sheetData>
  <mergeCells count="283"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DB22:EC22"/>
    <mergeCell ref="ED22:FE22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A27:U27"/>
    <mergeCell ref="V27:AP27"/>
    <mergeCell ref="BK27:CB27"/>
    <mergeCell ref="CC27:DA27"/>
    <mergeCell ref="DB27:EC27"/>
    <mergeCell ref="ED27:FE27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6:FE36"/>
    <mergeCell ref="A37:U37"/>
    <mergeCell ref="V37:AP37"/>
    <mergeCell ref="AQ37:BJ38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BK38:CB38"/>
    <mergeCell ref="CC38:DA38"/>
    <mergeCell ref="DB38:EC38"/>
    <mergeCell ref="ED38:FE38"/>
    <mergeCell ref="A39:U39"/>
    <mergeCell ref="V39:AP39"/>
    <mergeCell ref="AQ39:BJ39"/>
    <mergeCell ref="BK39:CB39"/>
    <mergeCell ref="CC39:DA39"/>
    <mergeCell ref="DB39:EC39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7:FE47"/>
    <mergeCell ref="A48:U48"/>
    <mergeCell ref="V48:AP48"/>
    <mergeCell ref="AQ48:BJ48"/>
    <mergeCell ref="BK48:CB48"/>
    <mergeCell ref="CC48:DA48"/>
    <mergeCell ref="DB48:EC48"/>
    <mergeCell ref="ED48:FE48"/>
    <mergeCell ref="A47:U47"/>
    <mergeCell ref="V47:AP47"/>
    <mergeCell ref="AQ47:BJ47"/>
    <mergeCell ref="BK47:CB47"/>
    <mergeCell ref="CC47:DA47"/>
    <mergeCell ref="DB47:EC47"/>
    <mergeCell ref="ED49:FE49"/>
    <mergeCell ref="A50:U50"/>
    <mergeCell ref="V50:AP50"/>
    <mergeCell ref="AQ50:BJ50"/>
    <mergeCell ref="BK50:CB50"/>
    <mergeCell ref="CC50:DA50"/>
    <mergeCell ref="DB50:EC50"/>
    <mergeCell ref="ED50:FE50"/>
    <mergeCell ref="A49:U49"/>
    <mergeCell ref="V49:AP49"/>
    <mergeCell ref="AQ49:BJ49"/>
    <mergeCell ref="BK49:CB49"/>
    <mergeCell ref="CC49:DA49"/>
    <mergeCell ref="DB49:EC49"/>
    <mergeCell ref="ED51:FE51"/>
    <mergeCell ref="A52:U52"/>
    <mergeCell ref="V52:AP52"/>
    <mergeCell ref="BK52:CB52"/>
    <mergeCell ref="CC52:DA52"/>
    <mergeCell ref="DB52:EC52"/>
    <mergeCell ref="ED52:FE52"/>
    <mergeCell ref="A51:U51"/>
    <mergeCell ref="V51:AP51"/>
    <mergeCell ref="AQ51:BJ52"/>
    <mergeCell ref="BK51:CB51"/>
    <mergeCell ref="CC51:DA51"/>
    <mergeCell ref="DB51:EC51"/>
    <mergeCell ref="ED53:FE53"/>
    <mergeCell ref="A54:U54"/>
    <mergeCell ref="V54:AP54"/>
    <mergeCell ref="AQ54:BJ54"/>
    <mergeCell ref="BK54:CB54"/>
    <mergeCell ref="CC54:DA54"/>
    <mergeCell ref="DB54:EC54"/>
    <mergeCell ref="ED54:FE54"/>
    <mergeCell ref="A53:U53"/>
    <mergeCell ref="V53:AP53"/>
    <mergeCell ref="AQ53:BJ53"/>
    <mergeCell ref="BK53:CB53"/>
    <mergeCell ref="CC53:DA53"/>
    <mergeCell ref="DB53:EC53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2020-01-16T08:12:02Z</dcterms:created>
  <dcterms:modified xsi:type="dcterms:W3CDTF">2020-12-09T12:30:59Z</dcterms:modified>
</cp:coreProperties>
</file>