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май" sheetId="1" r:id="rId1"/>
  </sheets>
  <definedNames>
    <definedName name="_xlnm.Print_Area" localSheetId="0">май!$A$1:$FE$60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20" i="1" l="1"/>
  <c r="ED21" i="1"/>
  <c r="ED22" i="1"/>
  <c r="ED23" i="1"/>
  <c r="ED31" i="1"/>
  <c r="ED34" i="1"/>
  <c r="ED55" i="1"/>
  <c r="ED56" i="1"/>
  <c r="ED59" i="1"/>
  <c r="DB37" i="1"/>
  <c r="ED37" i="1" s="1"/>
  <c r="CC38" i="1"/>
  <c r="ED38" i="1" s="1"/>
  <c r="DB29" i="1" l="1"/>
  <c r="DB51" i="1"/>
  <c r="ED51" i="1" s="1"/>
  <c r="DB52" i="1"/>
  <c r="DB58" i="1"/>
  <c r="DB54" i="1"/>
  <c r="DB46" i="1"/>
  <c r="DB26" i="1"/>
  <c r="DB27" i="1"/>
  <c r="DB43" i="1"/>
  <c r="DB40" i="1"/>
  <c r="DB39" i="1"/>
  <c r="DB30" i="1"/>
  <c r="DB18" i="1"/>
  <c r="ED18" i="1" s="1"/>
  <c r="DB57" i="1"/>
  <c r="DB19" i="1"/>
  <c r="DB17" i="1"/>
  <c r="DB49" i="1"/>
  <c r="ED49" i="1" s="1"/>
  <c r="DB48" i="1"/>
  <c r="DB50" i="1"/>
  <c r="DB41" i="1"/>
  <c r="DB32" i="1"/>
  <c r="ED32" i="1" s="1"/>
  <c r="DB35" i="1"/>
  <c r="ED35" i="1" s="1"/>
  <c r="DB28" i="1"/>
  <c r="ED28" i="1" s="1"/>
  <c r="DB36" i="1"/>
  <c r="ED36" i="1" s="1"/>
  <c r="DB33" i="1"/>
  <c r="ED33" i="1" s="1"/>
  <c r="DB53" i="1"/>
  <c r="ED53" i="1" s="1"/>
  <c r="DB45" i="1"/>
  <c r="ED45" i="1" s="1"/>
  <c r="DB42" i="1"/>
  <c r="ED42" i="1" s="1"/>
  <c r="DB60" i="1" l="1"/>
  <c r="CC58" i="1"/>
  <c r="ED58" i="1" s="1"/>
  <c r="CC57" i="1"/>
  <c r="ED57" i="1" s="1"/>
  <c r="CC54" i="1"/>
  <c r="ED54" i="1" s="1"/>
  <c r="CC52" i="1"/>
  <c r="ED52" i="1" s="1"/>
  <c r="CC50" i="1"/>
  <c r="ED50" i="1" s="1"/>
  <c r="CC48" i="1"/>
  <c r="ED48" i="1" s="1"/>
  <c r="CC47" i="1"/>
  <c r="ED47" i="1" s="1"/>
  <c r="CC46" i="1"/>
  <c r="ED46" i="1" s="1"/>
  <c r="CC44" i="1"/>
  <c r="ED44" i="1" s="1"/>
  <c r="CC43" i="1"/>
  <c r="ED43" i="1" s="1"/>
  <c r="CC41" i="1"/>
  <c r="ED41" i="1" s="1"/>
  <c r="CC40" i="1"/>
  <c r="ED40" i="1" s="1"/>
  <c r="CC39" i="1"/>
  <c r="ED39" i="1" s="1"/>
  <c r="CC30" i="1"/>
  <c r="ED30" i="1" s="1"/>
  <c r="CC29" i="1"/>
  <c r="ED29" i="1" s="1"/>
  <c r="CC27" i="1"/>
  <c r="ED27" i="1" s="1"/>
  <c r="CC26" i="1"/>
  <c r="ED26" i="1" s="1"/>
  <c r="CC25" i="1"/>
  <c r="ED25" i="1" s="1"/>
  <c r="CC24" i="1"/>
  <c r="ED24" i="1" s="1"/>
  <c r="CC19" i="1"/>
  <c r="ED19" i="1" s="1"/>
  <c r="CC17" i="1"/>
  <c r="CC60" i="1" l="1"/>
  <c r="ED17" i="1"/>
  <c r="ED60" i="1" s="1"/>
</calcChain>
</file>

<file path=xl/sharedStrings.xml><?xml version="1.0" encoding="utf-8"?>
<sst xmlns="http://schemas.openxmlformats.org/spreadsheetml/2006/main" count="138" uniqueCount="89">
  <si>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</si>
  <si>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</si>
  <si>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</si>
  <si>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</si>
  <si>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</si>
  <si>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</si>
  <si>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</si>
  <si>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май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</si>
  <si>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</si>
  <si>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</si>
  <si>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</si>
  <si>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</si>
  <si>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</si>
  <si>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</si>
  <si>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</si>
  <si>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</si>
  <si>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</si>
  <si>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</si>
  <si>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</si>
  <si>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</si>
  <si>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</si>
  <si>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</si>
  <si>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</si>
  <si>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</si>
  <si>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</si>
  <si>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</si>
  <si>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</si>
  <si>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</si>
  <si>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</si>
  <si>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</si>
  <si>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</si>
  <si>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</si>
  <si>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</si>
  <si>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</si>
  <si>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</si>
  <si>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</si>
  <si>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</si>
  <si>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</si>
  <si>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</si>
  <si>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</si>
  <si>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</si>
  <si>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</si>
  <si>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</si>
  <si>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</si>
  <si>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</si>
  <si>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</si>
  <si>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</si>
  <si>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</si>
  <si>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</si>
  <si>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</si>
  <si>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</si>
  <si>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</si>
  <si>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</si>
  <si>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</si>
  <si>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</si>
  <si>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</si>
  <si>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</si>
  <si>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</si>
  <si>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</si>
  <si>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</si>
  <si>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</si>
  <si>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</si>
  <si>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</si>
  <si>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</si>
  <si>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</si>
  <si>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</si>
  <si>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</si>
  <si>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</si>
  <si>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</si>
  <si>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</si>
  <si>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</si>
  <si>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</si>
  <si>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</si>
  <si>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</si>
  <si>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</si>
  <si>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</si>
  <si>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</si>
  <si>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</si>
  <si>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</si>
  <si>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</si>
  <si>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</si>
  <si>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</si>
  <si>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</si>
  <si>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</si>
  <si>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</si>
  <si>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</si>
  <si>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</si>
  <si>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завод железобетонных изделий</t>
  </si>
  <si>
    <t>Каркаваниди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</si>
</sst>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0"/>
  <sheetViews>
    <sheetView tabSelected="1" topLeftCell="A49" zoomScaleNormal="100" zoomScaleSheetLayoutView="100" workbookViewId="0">
      <selection activeCell="CS78" sqref="CS78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86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104.25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f>10.875/1000</f>
        <v>1.0874999999999999E-2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f>8.208/1000</f>
        <v>8.208E-3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 t="shared" ref="ED17:ED36" si="0">CC17-DB17</f>
        <v>2.6669999999999992E-3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7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v>0.01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>
        <f>1.378/1000</f>
        <v>1.3779999999999999E-3</v>
      </c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si="0"/>
        <v>8.6220000000000012E-3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4/1000</f>
        <v>4.0000000000000001E-3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f>5.82/1000</f>
        <v>5.8200000000000005E-3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-1.8200000000000004E-3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v>0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0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v>0.69805700000000004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v>0.79169599999999996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-9.3638999999999917E-2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0.7/1000</f>
        <v>6.9999999999999999E-4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6.9999999999999999E-4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0.85/1000</f>
        <v>8.4999999999999995E-4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8.4999999999999995E-4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0.85/1000</f>
        <v>8.4999999999999995E-4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f>0.08/1000</f>
        <v>8.0000000000000007E-5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7.6999999999999996E-4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0.7/1000</f>
        <v>6.9999999999999999E-4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>
        <f>0.227/1000</f>
        <v>2.2700000000000002E-4</v>
      </c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4.73E-4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v>0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>
        <f>0.06/1000</f>
        <v>5.9999999999999995E-5</v>
      </c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-5.9999999999999995E-5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f>4/1000</f>
        <v>4.0000000000000001E-3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>
        <f>3.104/1000</f>
        <v>3.104E-3</v>
      </c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8.9600000000000009E-4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>2/1000</f>
        <v>2E-3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>
        <f>2.053/1000</f>
        <v>2.0530000000000001E-3</v>
      </c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-5.3000000000000096E-5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0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v>0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f>0.096/1000</f>
        <v>9.6000000000000002E-5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-9.6000000000000002E-5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>
        <f>0.066/1000</f>
        <v>6.6000000000000005E-5</v>
      </c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-6.6000000000000005E-5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>
        <f>0.03/1000</f>
        <v>2.9999999999999997E-5</v>
      </c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-2.9999999999999997E-5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v>0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f>0.061/1000</f>
        <v>6.0999999999999999E-5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-6.0999999999999999E-5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28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1" t="s">
        <v>87</v>
      </c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 t="s">
        <v>88</v>
      </c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2" t="s">
        <v>21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v>0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3.462/1000</f>
        <v>3.4620000000000002E-3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ref="ED37" si="1">CC37-DB37</f>
        <v>-3.4620000000000002E-3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28.5" customHeight="1" x14ac:dyDescent="0.2">
      <c r="A38" s="33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5"/>
      <c r="V38" s="55" t="s">
        <v>53</v>
      </c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7"/>
      <c r="AQ38" s="39" t="s">
        <v>54</v>
      </c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1"/>
      <c r="BK38" s="52" t="s">
        <v>21</v>
      </c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4"/>
      <c r="CC38" s="33">
        <f>8.35/1000</f>
        <v>8.3499999999999998E-3</v>
      </c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5"/>
      <c r="DB38" s="33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5"/>
      <c r="ED38" s="30">
        <f t="shared" ref="ED38:ED59" si="2">CC38-DB38</f>
        <v>8.3499999999999998E-3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55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2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4"/>
      <c r="BK39" s="32" t="s">
        <v>33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>1/1000</f>
        <v>1E-3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>
        <f>0.556/1000</f>
        <v>5.5600000000000007E-4</v>
      </c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2"/>
        <v>4.4399999999999995E-4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56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5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7"/>
      <c r="BK40" s="32" t="s">
        <v>33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1/1000</f>
        <v>1E-3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>
        <f>0.367/1000</f>
        <v>3.6699999999999998E-4</v>
      </c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2"/>
        <v>6.330000000000001E-4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37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1" t="s">
        <v>57</v>
      </c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2" t="s">
        <v>39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0.103/1000</f>
        <v>1.03E-4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0.074/1000</f>
        <v>7.3999999999999996E-5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2"/>
        <v>2.9E-5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58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1" t="s">
        <v>59</v>
      </c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2" t="s">
        <v>33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v>0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0.171/1000</f>
        <v>1.7100000000000001E-4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2"/>
        <v>-1.7100000000000001E-4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60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9" t="s">
        <v>61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2" t="s">
        <v>33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0.8/1000</f>
        <v>8.0000000000000004E-4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0.283/1000</f>
        <v>2.8299999999999999E-4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2"/>
        <v>5.170000000000001E-4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16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48" t="s">
        <v>60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2" t="s">
        <v>39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0.33/1000</f>
        <v>3.3E-4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2"/>
        <v>3.3E-4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16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48" t="s">
        <v>37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1" t="s">
        <v>62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v>0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>
        <f>0.251/1000</f>
        <v>2.5099999999999998E-4</v>
      </c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2"/>
        <v>-2.5099999999999998E-4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39.7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 t="s">
        <v>63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 t="s">
        <v>64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33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0.2/1000</f>
        <v>2.0000000000000001E-4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0.122/1000</f>
        <v>1.22E-4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2"/>
        <v>7.8000000000000012E-5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16.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48" t="s">
        <v>65</v>
      </c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31" t="s">
        <v>66</v>
      </c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2" t="s">
        <v>33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1.3/1000</f>
        <v>1.2999999999999999E-3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2"/>
        <v>1.2999999999999999E-3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5.7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67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9" t="s">
        <v>68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2" t="s">
        <v>28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f>86.8/1000</f>
        <v>8.6800000000000002E-2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f>54.131/1000</f>
        <v>5.4130999999999999E-2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2"/>
        <v>3.2669000000000004E-2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43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 t="s">
        <v>69</v>
      </c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45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7"/>
      <c r="BK49" s="32" t="s">
        <v>28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v>0.15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>
        <f>152.924/1000</f>
        <v>0.152924</v>
      </c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2"/>
        <v>-2.9240000000000099E-3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70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71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f>0.063/1000</f>
        <v>6.3E-5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>
        <f>0.132/1000</f>
        <v>1.3200000000000001E-4</v>
      </c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2"/>
        <v>-6.900000000000001E-5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1" t="s">
        <v>72</v>
      </c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2" t="s">
        <v>39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v>0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>
        <f>0.024/1000</f>
        <v>2.4000000000000001E-5</v>
      </c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2"/>
        <v>-2.4000000000000001E-5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24.7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48" t="s">
        <v>37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9" t="s">
        <v>73</v>
      </c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1"/>
      <c r="BK52" s="32" t="s">
        <v>39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f>0.2/1000</f>
        <v>2.0000000000000001E-4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f>0.014/1000</f>
        <v>1.4E-5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2"/>
        <v>1.8600000000000002E-4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24.7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48" t="s">
        <v>37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5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7"/>
      <c r="BK53" s="32" t="s">
        <v>33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v>0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f>0.679/1000</f>
        <v>6.7900000000000002E-4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2"/>
        <v>-6.7900000000000002E-4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24.7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48" t="s">
        <v>74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1" t="s">
        <v>75</v>
      </c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2" t="s">
        <v>33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f>0.526/1000</f>
        <v>5.2599999999999999E-4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f>0.047/1000</f>
        <v>4.6999999999999997E-5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2"/>
        <v>4.7899999999999999E-4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24.7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48" t="s">
        <v>76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9" t="s">
        <v>77</v>
      </c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1"/>
      <c r="BK55" s="32" t="s">
        <v>33</v>
      </c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0">
        <v>0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 t="shared" si="2"/>
        <v>0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  <row r="56" spans="1:161" s="16" customFormat="1" ht="24.7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 t="s">
        <v>78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45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32" t="s">
        <v>33</v>
      </c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0">
        <v>0</v>
      </c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>
        <f t="shared" si="2"/>
        <v>0</v>
      </c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</row>
    <row r="57" spans="1:161" s="16" customFormat="1" ht="32.25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 t="s">
        <v>79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9" t="s">
        <v>80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2" t="s">
        <v>21</v>
      </c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0">
        <f>3.7/1000</f>
        <v>3.7000000000000002E-3</v>
      </c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>
        <f>3.233/1000</f>
        <v>3.2330000000000002E-3</v>
      </c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>
        <f t="shared" si="2"/>
        <v>4.6699999999999997E-4</v>
      </c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</row>
    <row r="58" spans="1:161" s="16" customFormat="1" ht="36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 t="s">
        <v>81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2" t="s">
        <v>39</v>
      </c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0">
        <f>0.3/1000</f>
        <v>2.9999999999999997E-4</v>
      </c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>
        <f>0.245/1000</f>
        <v>2.4499999999999999E-4</v>
      </c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>
        <f t="shared" si="2"/>
        <v>5.4999999999999982E-5</v>
      </c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</row>
    <row r="59" spans="1:161" s="16" customFormat="1" ht="52.5" customHeight="1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 t="s">
        <v>82</v>
      </c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 t="s">
        <v>83</v>
      </c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2" t="s">
        <v>84</v>
      </c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0">
        <v>0.13500000000000001</v>
      </c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>
        <v>0.13772799999999999</v>
      </c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>
        <f t="shared" si="2"/>
        <v>-2.7279999999999804E-3</v>
      </c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</row>
    <row r="60" spans="1:161" s="16" customFormat="1" ht="16.5" customHeight="1" x14ac:dyDescent="0.2">
      <c r="A60" s="30" t="s">
        <v>85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30">
        <f>SUM(CC17:DA59)</f>
        <v>1.1217040000000003</v>
      </c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>
        <f>SUM(DB17:EC59)</f>
        <v>1.167322</v>
      </c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>
        <f>SUM(ED17:FE59)</f>
        <v>-4.5617999999999923E-2</v>
      </c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</row>
  </sheetData>
  <mergeCells count="321">
    <mergeCell ref="A37:U37"/>
    <mergeCell ref="V37:AP37"/>
    <mergeCell ref="AQ37:BJ37"/>
    <mergeCell ref="BK37:CB37"/>
    <mergeCell ref="CC37:DA37"/>
    <mergeCell ref="DB37:EC37"/>
    <mergeCell ref="ED37:FE37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BK58:CB58"/>
    <mergeCell ref="CC58:DA58"/>
    <mergeCell ref="DB58:EC58"/>
    <mergeCell ref="ED58:FE58"/>
    <mergeCell ref="BK56:CB56"/>
    <mergeCell ref="CC56:DA56"/>
    <mergeCell ref="DB56:EC56"/>
    <mergeCell ref="ED56:FE56"/>
    <mergeCell ref="A57:U57"/>
    <mergeCell ref="V57:AP57"/>
    <mergeCell ref="AQ57:BJ58"/>
    <mergeCell ref="BK57:CB57"/>
    <mergeCell ref="CC57:DA57"/>
    <mergeCell ref="DB57:EC57"/>
    <mergeCell ref="ED54:FE54"/>
    <mergeCell ref="A55:U55"/>
    <mergeCell ref="V55:AP55"/>
    <mergeCell ref="AQ55:BJ56"/>
    <mergeCell ref="BK55:CB55"/>
    <mergeCell ref="CC55:DA55"/>
    <mergeCell ref="DB55:EC55"/>
    <mergeCell ref="ED55:FE55"/>
    <mergeCell ref="A56:U56"/>
    <mergeCell ref="V56:AP56"/>
    <mergeCell ref="A54:U54"/>
    <mergeCell ref="V54:AP54"/>
    <mergeCell ref="AQ54:BJ54"/>
    <mergeCell ref="BK54:CB54"/>
    <mergeCell ref="CC54:DA54"/>
    <mergeCell ref="DB54:EC54"/>
    <mergeCell ref="ED52:FE52"/>
    <mergeCell ref="A53:U53"/>
    <mergeCell ref="V53:AP53"/>
    <mergeCell ref="BK53:CB53"/>
    <mergeCell ref="CC53:DA53"/>
    <mergeCell ref="DB53:EC53"/>
    <mergeCell ref="ED53:FE53"/>
    <mergeCell ref="A52:U52"/>
    <mergeCell ref="V52:AP52"/>
    <mergeCell ref="AQ52:BJ53"/>
    <mergeCell ref="BK52:CB52"/>
    <mergeCell ref="CC52:DA52"/>
    <mergeCell ref="DB52:EC52"/>
    <mergeCell ref="ED50:FE50"/>
    <mergeCell ref="A51:U51"/>
    <mergeCell ref="V51:AP51"/>
    <mergeCell ref="AQ51:BJ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AQ50:BJ50"/>
    <mergeCell ref="BK50:CB50"/>
    <mergeCell ref="CC50:DA50"/>
    <mergeCell ref="DB50:EC50"/>
    <mergeCell ref="ED47:FE47"/>
    <mergeCell ref="A48:U48"/>
    <mergeCell ref="V48:AP48"/>
    <mergeCell ref="AQ48:BJ49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DB40:EC40"/>
    <mergeCell ref="ED40:FE40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6:FE36"/>
    <mergeCell ref="A38:U38"/>
    <mergeCell ref="V38:AP38"/>
    <mergeCell ref="AQ38:BJ40"/>
    <mergeCell ref="BK38:CB38"/>
    <mergeCell ref="CC38:DA38"/>
    <mergeCell ref="DB38:EC38"/>
    <mergeCell ref="ED38:FE38"/>
    <mergeCell ref="A39:U39"/>
    <mergeCell ref="V39:AP39"/>
    <mergeCell ref="A36:U36"/>
    <mergeCell ref="V36:AP36"/>
    <mergeCell ref="AQ36:BJ36"/>
    <mergeCell ref="BK36:CB36"/>
    <mergeCell ref="CC36:DA36"/>
    <mergeCell ref="DB36:EC36"/>
    <mergeCell ref="BK39:CB39"/>
    <mergeCell ref="CC39:DA39"/>
    <mergeCell ref="DB39:EC39"/>
    <mergeCell ref="ED39:FE39"/>
    <mergeCell ref="A40:U40"/>
    <mergeCell ref="V40:AP40"/>
    <mergeCell ref="BK40:CB40"/>
    <mergeCell ref="CC40:DA40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2021-01-15T10:45:25Z</dcterms:created>
  <dcterms:modified xsi:type="dcterms:W3CDTF">2021-06-10T11:46:26Z</dcterms:modified>
</cp:coreProperties>
</file>