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6\2022 год\"/>
    </mc:Choice>
  </mc:AlternateContent>
  <bookViews>
    <workbookView xWindow="0" yWindow="0" windowWidth="28800" windowHeight="11730"/>
  </bookViews>
  <sheets>
    <sheet name="апрель" sheetId="1" r:id="rId1"/>
  </sheets>
  <definedNames>
    <definedName name="_xlnm.Print_Area" localSheetId="0">апрель!$A$1:$FE$59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46" i="1" l="1"/>
  <c r="DB45" i="1"/>
  <c r="DB47" i="1"/>
  <c r="DB27" i="1"/>
  <c r="DB25" i="1"/>
  <c r="DB28" i="1"/>
  <c r="DB26" i="1"/>
  <c r="DB42" i="1"/>
  <c r="DB43" i="1"/>
  <c r="DB40" i="1"/>
  <c r="DB39" i="1"/>
  <c r="DB35" i="1"/>
  <c r="DB31" i="1"/>
  <c r="ED64" i="1"/>
  <c r="DB64" i="1"/>
  <c r="DB63" i="1"/>
  <c r="ED63" i="1" s="1"/>
  <c r="ED62" i="1"/>
  <c r="ED61" i="1"/>
  <c r="DB61" i="1"/>
  <c r="DB18" i="1" l="1"/>
  <c r="DB38" i="1"/>
  <c r="DB49" i="1"/>
  <c r="DB21" i="1"/>
  <c r="DB30" i="1"/>
  <c r="DB65" i="1"/>
  <c r="DB19" i="1"/>
  <c r="DB24" i="1"/>
  <c r="ED18" i="1" l="1"/>
  <c r="ED19" i="1"/>
  <c r="ED20" i="1"/>
  <c r="ED21" i="1"/>
  <c r="ED22" i="1"/>
  <c r="ED23" i="1"/>
  <c r="ED24" i="1"/>
  <c r="ED25" i="1"/>
  <c r="ED26" i="1"/>
  <c r="ED27" i="1"/>
  <c r="ED28" i="1"/>
  <c r="ED29" i="1"/>
  <c r="ED30" i="1"/>
  <c r="ED31" i="1"/>
  <c r="ED32" i="1"/>
  <c r="ED33" i="1"/>
  <c r="ED34" i="1"/>
  <c r="ED35" i="1"/>
  <c r="ED36" i="1"/>
  <c r="ED37" i="1"/>
  <c r="ED38" i="1"/>
  <c r="ED39" i="1"/>
  <c r="ED40" i="1"/>
  <c r="ED41" i="1"/>
  <c r="ED42" i="1"/>
  <c r="ED43" i="1"/>
  <c r="ED44" i="1"/>
  <c r="ED45" i="1"/>
  <c r="ED46" i="1"/>
  <c r="ED47" i="1"/>
  <c r="ED48" i="1"/>
  <c r="ED49" i="1"/>
  <c r="ED50" i="1"/>
  <c r="ED51" i="1"/>
  <c r="ED52" i="1"/>
  <c r="ED53" i="1"/>
  <c r="ED54" i="1"/>
  <c r="ED55" i="1"/>
  <c r="ED56" i="1"/>
  <c r="ED57" i="1"/>
  <c r="ED58" i="1"/>
  <c r="ED59" i="1"/>
  <c r="ED60" i="1"/>
  <c r="ED65" i="1"/>
  <c r="ED66" i="1"/>
  <c r="ED17" i="1"/>
  <c r="ED67" i="1" l="1"/>
  <c r="DB67" i="1"/>
  <c r="CC66" i="1"/>
  <c r="CC65" i="1"/>
  <c r="CC60" i="1"/>
  <c r="CC59" i="1"/>
  <c r="CC58" i="1"/>
  <c r="CC57" i="1"/>
  <c r="CC56" i="1"/>
  <c r="CC55" i="1"/>
  <c r="CC54" i="1"/>
  <c r="CC53" i="1"/>
  <c r="CC52" i="1"/>
  <c r="CC51" i="1"/>
  <c r="CC50" i="1"/>
  <c r="CC49" i="1"/>
  <c r="CC48" i="1"/>
  <c r="CC47" i="1"/>
  <c r="CC46" i="1"/>
  <c r="CC45" i="1"/>
  <c r="CC44" i="1"/>
  <c r="CC43" i="1"/>
  <c r="CC42" i="1"/>
  <c r="CC41" i="1"/>
  <c r="CC40" i="1"/>
  <c r="CC39" i="1"/>
  <c r="CC38" i="1"/>
  <c r="CC37" i="1"/>
  <c r="CC36" i="1"/>
  <c r="CC35" i="1"/>
  <c r="CC34" i="1"/>
  <c r="CC33" i="1"/>
  <c r="CC32" i="1"/>
  <c r="CC31" i="1"/>
  <c r="CC30" i="1"/>
  <c r="CC29" i="1"/>
  <c r="CC28" i="1"/>
  <c r="CC27" i="1"/>
  <c r="CC26" i="1"/>
  <c r="CC25" i="1"/>
  <c r="CC24" i="1"/>
  <c r="CC23" i="1"/>
  <c r="CC22" i="1"/>
  <c r="CC21" i="1"/>
  <c r="CC20" i="1"/>
  <c r="CC19" i="1"/>
  <c r="CC18" i="1"/>
  <c r="CC17" i="1"/>
  <c r="CC67" i="1" s="1"/>
</calcChain>
</file>

<file path=xl/sharedStrings.xml><?xml version="1.0" encoding="utf-8"?>
<sst xmlns="http://schemas.openxmlformats.org/spreadsheetml/2006/main" count="158" uniqueCount="101">
  <si>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</si>
  <si>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</si>
  <si>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</si>
  <si>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</si>
  <si>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</si>
  <si>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</si>
  <si>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</si>
  <si>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апрель</t>
  </si>
  <si>
    <t>22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</si>
  <si>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</si>
  <si>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</si>
  <si>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</si>
  <si>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</si>
  <si>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</si>
  <si>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</si>
  <si>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</si>
  <si>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</si>
  <si>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</si>
  <si>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ГРС-2 с.Спасское</t>
  </si>
  <si>
    <t>котельная больницы</t>
  </si>
  <si>
    <t>Государственное бюджетное учреждение здравоохранения "Городская больница ЗАТО г. Радужный Владимирской области"</t>
  </si>
  <si>
    <t>5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</si>
  <si>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</si>
  <si>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</si>
  <si>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ЗАО "Электон"</t>
  </si>
  <si>
    <t>население ЗАО "Радугаэнерго" ГРС Владимир-3</t>
  </si>
  <si>
    <t>Население (Владимиррегионгаз)</t>
  </si>
  <si>
    <t>8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</si>
  <si>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</si>
  <si>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</si>
  <si>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</si>
  <si>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</si>
  <si>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</si>
  <si>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</si>
  <si>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</si>
  <si>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</si>
  <si>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</si>
  <si>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</si>
  <si>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</si>
  <si>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</si>
  <si>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</si>
  <si>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ИП Жердева А.Ю.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</si>
  <si>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</si>
  <si>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</si>
  <si>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</si>
  <si>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</si>
  <si>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</si>
  <si>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</si>
  <si>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</si>
  <si>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</si>
  <si>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</si>
  <si>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</si>
  <si>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</si>
  <si>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</si>
  <si>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</si>
  <si>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</si>
  <si>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Каркаваниди А.А.</t>
  </si>
  <si>
    <t>автостоянка</t>
  </si>
  <si>
    <t>ИП Комаров В.Ю.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</si>
  <si>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</si>
  <si>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</si>
  <si>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</si>
  <si>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</si>
  <si>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</si>
  <si>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</si>
  <si>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</si>
  <si>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</si>
  <si>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</si>
  <si>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</si>
  <si>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</si>
  <si>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>здание (казарма 1-х этажная)</t>
  </si>
  <si>
    <t>ООО "Владимирский стандарт"</t>
  </si>
  <si>
    <t xml:space="preserve">котельная </t>
  </si>
  <si>
    <t>котельная 2</t>
  </si>
  <si>
    <t>паровая котельная/водогрейная котельная</t>
  </si>
  <si>
    <t>квартиры</t>
  </si>
  <si>
    <t>ООО "Строительная фирма Спектр"</t>
  </si>
  <si>
    <t>Шаповал Л.А.</t>
  </si>
  <si>
    <t>Антонов Н.И.</t>
  </si>
  <si>
    <t>здание</t>
  </si>
  <si>
    <t>ИП Поспелова Г.Н.</t>
  </si>
  <si>
    <t>здание гаража</t>
  </si>
  <si>
    <t>ООО "ЭнергоСтрой"</t>
  </si>
  <si>
    <t>административное здание</t>
  </si>
  <si>
    <t>магазин "Рыба"</t>
  </si>
  <si>
    <t>ИП Хигер Михаил Анатольевич</t>
  </si>
  <si>
    <t>хозяйственная постройка</t>
  </si>
  <si>
    <t>Миронов Н.С.</t>
  </si>
  <si>
    <t>блочно-модульная котельная БКУ-500</t>
  </si>
  <si>
    <t>ООО "Формула заземления"</t>
  </si>
  <si>
    <t>сооружение 10-1 СП-12 КПП</t>
  </si>
  <si>
    <t>Итого</t>
  </si>
  <si>
    <t>за</t>
  </si>
  <si>
    <t>зона технического обслуживания (цех ТО)</t>
  </si>
  <si>
    <t>ООО "Метод"</t>
  </si>
  <si>
    <t>гараж</t>
  </si>
  <si>
    <t>Борисков Г.А.</t>
  </si>
  <si>
    <t>здание для сушки древесины</t>
  </si>
  <si>
    <t>Шибанов А.А.</t>
  </si>
  <si>
    <t>ООО ИЦ "Теплосфера"</t>
  </si>
  <si>
    <t>БМК для теплоснабжения ГБУЗ "Городская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</si>
</sst>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/>
    </xf>
    <xf numFmtId="0" fontId="5" fillId="0" borderId="4" xfId="0" applyNumberFormat="1" applyFont="1" applyFill="1" applyBorder="1" applyAlignment="1">
      <alignment horizontal="left" vertical="center"/>
    </xf>
    <xf numFmtId="0" fontId="5" fillId="0" borderId="5" xfId="0" applyNumberFormat="1" applyFont="1" applyFill="1" applyBorder="1" applyAlignment="1">
      <alignment horizontal="left" vertical="center"/>
    </xf>
    <xf numFmtId="0" fontId="5" fillId="0" borderId="6" xfId="0" applyNumberFormat="1" applyFont="1" applyFill="1" applyBorder="1" applyAlignment="1">
      <alignment horizontal="left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67"/>
  <sheetViews>
    <sheetView tabSelected="1" topLeftCell="A31" zoomScaleNormal="100" zoomScaleSheetLayoutView="100" workbookViewId="0">
      <selection activeCell="DB47" sqref="DB47:EC47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22" t="s">
        <v>0</v>
      </c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</row>
    <row r="2" spans="1:161" ht="33" customHeight="1" x14ac:dyDescent="0.25">
      <c r="EF2" s="23" t="s">
        <v>1</v>
      </c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</row>
    <row r="4" spans="1:16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FE4" s="3" t="s">
        <v>2</v>
      </c>
    </row>
    <row r="5" spans="1:161" s="5" customFormat="1" ht="12.7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161" s="5" customFormat="1" ht="12.75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161" s="6" customFormat="1" ht="15.75" x14ac:dyDescent="0.25">
      <c r="A7" s="24" t="s">
        <v>3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</row>
    <row r="8" spans="1:161" s="7" customFormat="1" ht="15.75" x14ac:dyDescent="0.25">
      <c r="CH8" s="8" t="s">
        <v>4</v>
      </c>
      <c r="CI8" s="25" t="s">
        <v>5</v>
      </c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</row>
    <row r="9" spans="1:161" s="9" customFormat="1" ht="11.25" customHeight="1" x14ac:dyDescent="0.2"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CI9" s="26" t="s">
        <v>6</v>
      </c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</row>
    <row r="10" spans="1:161" s="7" customFormat="1" ht="15" customHeight="1" x14ac:dyDescent="0.25">
      <c r="BQ10" s="8" t="s">
        <v>92</v>
      </c>
      <c r="BR10" s="27" t="s">
        <v>7</v>
      </c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8">
        <v>20</v>
      </c>
      <c r="CK10" s="28"/>
      <c r="CL10" s="28"/>
      <c r="CM10" s="28"/>
      <c r="CN10" s="29" t="s">
        <v>8</v>
      </c>
      <c r="CO10" s="29"/>
      <c r="CP10" s="29"/>
      <c r="CQ10" s="29"/>
      <c r="CR10" s="11" t="s">
        <v>9</v>
      </c>
      <c r="CV10" s="11"/>
      <c r="CW10" s="11"/>
      <c r="CX10" s="11"/>
    </row>
    <row r="11" spans="1:161" s="12" customFormat="1" ht="11.25" x14ac:dyDescent="0.2">
      <c r="BR11" s="18" t="s">
        <v>10</v>
      </c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</row>
    <row r="12" spans="1:161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</row>
    <row r="13" spans="1:161" s="13" customFormat="1" ht="11.25" x14ac:dyDescent="0.2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</row>
    <row r="14" spans="1:161" s="13" customFormat="1" ht="11.25" x14ac:dyDescent="0.2"/>
    <row r="15" spans="1:161" s="14" customFormat="1" ht="37.5" customHeight="1" x14ac:dyDescent="0.2">
      <c r="A15" s="21" t="s">
        <v>11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 t="s">
        <v>12</v>
      </c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 t="s">
        <v>13</v>
      </c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 t="s">
        <v>14</v>
      </c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 t="s">
        <v>15</v>
      </c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 t="s">
        <v>16</v>
      </c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 t="s">
        <v>17</v>
      </c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</row>
    <row r="16" spans="1:161" s="15" customFormat="1" ht="12" x14ac:dyDescent="0.2">
      <c r="A16" s="30">
        <v>1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>
        <v>2</v>
      </c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>
        <v>3</v>
      </c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>
        <v>4</v>
      </c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>
        <v>5</v>
      </c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>
        <v>6</v>
      </c>
      <c r="DC16" s="30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  <c r="DR16" s="30"/>
      <c r="DS16" s="30"/>
      <c r="DT16" s="30"/>
      <c r="DU16" s="30"/>
      <c r="DV16" s="30"/>
      <c r="DW16" s="30"/>
      <c r="DX16" s="30"/>
      <c r="DY16" s="30"/>
      <c r="DZ16" s="30"/>
      <c r="EA16" s="30"/>
      <c r="EB16" s="30"/>
      <c r="EC16" s="30"/>
      <c r="ED16" s="30">
        <v>7</v>
      </c>
      <c r="EE16" s="30"/>
      <c r="EF16" s="30"/>
      <c r="EG16" s="30"/>
      <c r="EH16" s="30"/>
      <c r="EI16" s="30"/>
      <c r="EJ16" s="30"/>
      <c r="EK16" s="30"/>
      <c r="EL16" s="30"/>
      <c r="EM16" s="30"/>
      <c r="EN16" s="30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</row>
    <row r="17" spans="1:161" s="16" customFormat="1" ht="103.5" customHeight="1" x14ac:dyDescent="0.2">
      <c r="A17" s="31" t="s">
        <v>18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2" t="s">
        <v>19</v>
      </c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 t="s">
        <v>20</v>
      </c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3" t="s">
        <v>21</v>
      </c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1">
        <f>15.277/1000</f>
        <v>1.5276999999999999E-2</v>
      </c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  <c r="CX17" s="31"/>
      <c r="CY17" s="31"/>
      <c r="CZ17" s="31"/>
      <c r="DA17" s="31"/>
      <c r="DB17" s="34"/>
      <c r="DC17" s="35"/>
      <c r="DD17" s="35"/>
      <c r="DE17" s="35"/>
      <c r="DF17" s="35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  <c r="DX17" s="35"/>
      <c r="DY17" s="35"/>
      <c r="DZ17" s="35"/>
      <c r="EA17" s="35"/>
      <c r="EB17" s="35"/>
      <c r="EC17" s="36"/>
      <c r="ED17" s="31">
        <f>CC17-DB17</f>
        <v>1.5276999999999999E-2</v>
      </c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</row>
    <row r="18" spans="1:161" s="16" customFormat="1" ht="141" customHeight="1" x14ac:dyDescent="0.2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2" t="s">
        <v>22</v>
      </c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 t="s">
        <v>23</v>
      </c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3" t="s">
        <v>21</v>
      </c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4">
        <f>40/1000</f>
        <v>0.04</v>
      </c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6"/>
      <c r="DB18" s="31">
        <f>31.96/1000</f>
        <v>3.1960000000000002E-2</v>
      </c>
      <c r="DC18" s="31"/>
      <c r="DD18" s="31"/>
      <c r="DE18" s="31"/>
      <c r="DF18" s="31"/>
      <c r="DG18" s="31"/>
      <c r="DH18" s="31"/>
      <c r="DI18" s="31"/>
      <c r="DJ18" s="31"/>
      <c r="DK18" s="31"/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>
        <f t="shared" ref="ED18:ED66" si="0">CC18-DB18</f>
        <v>8.0399999999999985E-3</v>
      </c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</row>
    <row r="19" spans="1:161" s="16" customFormat="1" ht="16.5" customHeight="1" x14ac:dyDescent="0.2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2" t="s">
        <v>24</v>
      </c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 t="s">
        <v>24</v>
      </c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3" t="s">
        <v>21</v>
      </c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1">
        <f>42/1000</f>
        <v>4.2000000000000003E-2</v>
      </c>
      <c r="CD19" s="31"/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1"/>
      <c r="CU19" s="31"/>
      <c r="CV19" s="31"/>
      <c r="CW19" s="31"/>
      <c r="CX19" s="31"/>
      <c r="CY19" s="31"/>
      <c r="CZ19" s="31"/>
      <c r="DA19" s="31"/>
      <c r="DB19" s="31">
        <f>24.956/1000</f>
        <v>2.4955999999999999E-2</v>
      </c>
      <c r="DC19" s="31"/>
      <c r="DD19" s="31"/>
      <c r="DE19" s="31"/>
      <c r="DF19" s="31"/>
      <c r="DG19" s="31"/>
      <c r="DH19" s="31"/>
      <c r="DI19" s="31"/>
      <c r="DJ19" s="31"/>
      <c r="DK19" s="31"/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>
        <f t="shared" si="0"/>
        <v>1.7044000000000004E-2</v>
      </c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</row>
    <row r="20" spans="1:161" s="16" customFormat="1" ht="52.5" customHeight="1" x14ac:dyDescent="0.2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2" t="s">
        <v>25</v>
      </c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 t="s">
        <v>26</v>
      </c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3" t="s">
        <v>27</v>
      </c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1">
        <f>145/1000</f>
        <v>0.14499999999999999</v>
      </c>
      <c r="CD20" s="31"/>
      <c r="CE20" s="31"/>
      <c r="CF20" s="31"/>
      <c r="CG20" s="31"/>
      <c r="CH20" s="31"/>
      <c r="CI20" s="31"/>
      <c r="CJ20" s="31"/>
      <c r="CK20" s="31"/>
      <c r="CL20" s="31"/>
      <c r="CM20" s="31"/>
      <c r="CN20" s="31"/>
      <c r="CO20" s="31"/>
      <c r="CP20" s="31"/>
      <c r="CQ20" s="31"/>
      <c r="CR20" s="31"/>
      <c r="CS20" s="31"/>
      <c r="CT20" s="31"/>
      <c r="CU20" s="31"/>
      <c r="CV20" s="31"/>
      <c r="CW20" s="31"/>
      <c r="CX20" s="31"/>
      <c r="CY20" s="31"/>
      <c r="CZ20" s="31"/>
      <c r="DA20" s="31"/>
      <c r="DB20" s="31"/>
      <c r="DC20" s="31"/>
      <c r="DD20" s="31"/>
      <c r="DE20" s="31"/>
      <c r="DF20" s="31"/>
      <c r="DG20" s="31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>
        <f t="shared" si="0"/>
        <v>0.14499999999999999</v>
      </c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</row>
    <row r="21" spans="1:161" s="16" customFormat="1" ht="40.5" customHeight="1" x14ac:dyDescent="0.2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7" t="s">
        <v>28</v>
      </c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9"/>
      <c r="AQ21" s="40" t="s">
        <v>29</v>
      </c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2"/>
      <c r="BK21" s="33" t="s">
        <v>21</v>
      </c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1">
        <f>51.592/1000</f>
        <v>5.1591999999999999E-2</v>
      </c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1"/>
      <c r="DA21" s="31"/>
      <c r="DB21" s="31">
        <f>39.513/1000</f>
        <v>3.9513E-2</v>
      </c>
      <c r="DC21" s="31"/>
      <c r="DD21" s="31"/>
      <c r="DE21" s="31"/>
      <c r="DF21" s="31"/>
      <c r="DG21" s="31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>
        <f t="shared" si="0"/>
        <v>1.2078999999999999E-2</v>
      </c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</row>
    <row r="22" spans="1:161" s="16" customFormat="1" ht="30" customHeight="1" x14ac:dyDescent="0.2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7" t="s">
        <v>30</v>
      </c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9"/>
      <c r="AQ22" s="43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5"/>
      <c r="BK22" s="33" t="s">
        <v>31</v>
      </c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1">
        <f>152.453/1000</f>
        <v>0.15245300000000001</v>
      </c>
      <c r="CD22" s="31"/>
      <c r="CE22" s="31"/>
      <c r="CF22" s="31"/>
      <c r="CG22" s="31"/>
      <c r="CH22" s="31"/>
      <c r="CI22" s="31"/>
      <c r="CJ22" s="31"/>
      <c r="CK22" s="31"/>
      <c r="CL22" s="31"/>
      <c r="CM22" s="31"/>
      <c r="CN22" s="31"/>
      <c r="CO22" s="31"/>
      <c r="CP22" s="31"/>
      <c r="CQ22" s="31"/>
      <c r="CR22" s="31"/>
      <c r="CS22" s="31"/>
      <c r="CT22" s="31"/>
      <c r="CU22" s="31"/>
      <c r="CV22" s="31"/>
      <c r="CW22" s="31"/>
      <c r="CX22" s="31"/>
      <c r="CY22" s="31"/>
      <c r="CZ22" s="31"/>
      <c r="DA22" s="31"/>
      <c r="DB22" s="31">
        <v>0.10567799999999999</v>
      </c>
      <c r="DC22" s="31"/>
      <c r="DD22" s="31"/>
      <c r="DE22" s="31"/>
      <c r="DF22" s="31"/>
      <c r="DG22" s="31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>
        <f t="shared" si="0"/>
        <v>4.6775000000000011E-2</v>
      </c>
      <c r="EE22" s="31"/>
      <c r="EF22" s="31"/>
      <c r="EG22" s="31"/>
      <c r="EH22" s="31"/>
      <c r="EI22" s="31"/>
      <c r="EJ22" s="31"/>
      <c r="EK22" s="31"/>
      <c r="EL22" s="31"/>
      <c r="EM22" s="31"/>
      <c r="EN22" s="31"/>
      <c r="EO22" s="31"/>
      <c r="EP22" s="31"/>
      <c r="EQ22" s="31"/>
      <c r="ER22" s="31"/>
      <c r="ES22" s="31"/>
      <c r="ET22" s="31"/>
      <c r="EU22" s="31"/>
      <c r="EV22" s="31"/>
      <c r="EW22" s="31"/>
      <c r="EX22" s="31"/>
      <c r="EY22" s="31"/>
      <c r="EZ22" s="31"/>
      <c r="FA22" s="31"/>
      <c r="FB22" s="31"/>
      <c r="FC22" s="31"/>
      <c r="FD22" s="31"/>
      <c r="FE22" s="31"/>
    </row>
    <row r="23" spans="1:161" s="16" customFormat="1" ht="16.5" customHeight="1" x14ac:dyDescent="0.2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7" t="s">
        <v>32</v>
      </c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9"/>
      <c r="AQ23" s="46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8"/>
      <c r="BK23" s="33" t="s">
        <v>21</v>
      </c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1">
        <f>34.398/1000</f>
        <v>3.4398000000000005E-2</v>
      </c>
      <c r="CD23" s="31"/>
      <c r="CE23" s="31"/>
      <c r="CF23" s="31"/>
      <c r="CG23" s="31"/>
      <c r="CH23" s="31"/>
      <c r="CI23" s="31"/>
      <c r="CJ23" s="31"/>
      <c r="CK23" s="31"/>
      <c r="CL23" s="31"/>
      <c r="CM23" s="31"/>
      <c r="CN23" s="31"/>
      <c r="CO23" s="31"/>
      <c r="CP23" s="31"/>
      <c r="CQ23" s="31"/>
      <c r="CR23" s="31"/>
      <c r="CS23" s="31"/>
      <c r="CT23" s="31"/>
      <c r="CU23" s="31"/>
      <c r="CV23" s="31"/>
      <c r="CW23" s="31"/>
      <c r="CX23" s="31"/>
      <c r="CY23" s="31"/>
      <c r="CZ23" s="31"/>
      <c r="DA23" s="31"/>
      <c r="DB23" s="31">
        <v>4.0897999999999997E-2</v>
      </c>
      <c r="DC23" s="31"/>
      <c r="DD23" s="31"/>
      <c r="DE23" s="31"/>
      <c r="DF23" s="31"/>
      <c r="DG23" s="31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>
        <f t="shared" si="0"/>
        <v>-6.4999999999999919E-3</v>
      </c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</row>
    <row r="24" spans="1:161" s="17" customFormat="1" ht="16.5" customHeight="1" x14ac:dyDescent="0.2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2" t="s">
        <v>5</v>
      </c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 t="s">
        <v>5</v>
      </c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3" t="s">
        <v>33</v>
      </c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1">
        <f>3083.234/1000</f>
        <v>3.083234</v>
      </c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>
        <f>2.298481+0.005121</f>
        <v>2.3036020000000001</v>
      </c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>
        <f t="shared" si="0"/>
        <v>0.77963199999999988</v>
      </c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</row>
    <row r="25" spans="1:161" s="16" customFormat="1" ht="27" customHeight="1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2" t="s">
        <v>34</v>
      </c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40" t="s">
        <v>35</v>
      </c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2"/>
      <c r="BK25" s="33" t="s">
        <v>36</v>
      </c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1">
        <f>1.5/1000</f>
        <v>1.5E-3</v>
      </c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>
        <f>0.583/1000</f>
        <v>5.8299999999999997E-4</v>
      </c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>
        <f t="shared" si="0"/>
        <v>9.1700000000000006E-4</v>
      </c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</row>
    <row r="26" spans="1:161" s="16" customFormat="1" ht="16.5" customHeight="1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2" t="s">
        <v>37</v>
      </c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43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5"/>
      <c r="BK26" s="33" t="s">
        <v>36</v>
      </c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1">
        <f>1.654/1000</f>
        <v>1.6539999999999999E-3</v>
      </c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1"/>
      <c r="DB26" s="31">
        <f>0.222/1000</f>
        <v>2.22E-4</v>
      </c>
      <c r="DC26" s="31"/>
      <c r="DD26" s="31"/>
      <c r="DE26" s="31"/>
      <c r="DF26" s="31"/>
      <c r="DG26" s="31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>
        <f t="shared" si="0"/>
        <v>1.4319999999999999E-3</v>
      </c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</row>
    <row r="27" spans="1:161" s="16" customFormat="1" ht="30" customHeight="1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2" t="s">
        <v>38</v>
      </c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43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5"/>
      <c r="BK27" s="33" t="s">
        <v>36</v>
      </c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1">
        <f>1.654/1000</f>
        <v>1.6539999999999999E-3</v>
      </c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>
        <f>0.941/1000</f>
        <v>9.41E-4</v>
      </c>
      <c r="DC27" s="31"/>
      <c r="DD27" s="31"/>
      <c r="DE27" s="31"/>
      <c r="DF27" s="31"/>
      <c r="DG27" s="31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>
        <f t="shared" si="0"/>
        <v>7.1299999999999988E-4</v>
      </c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</row>
    <row r="28" spans="1:161" s="16" customFormat="1" ht="16.5" customHeight="1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2" t="s">
        <v>39</v>
      </c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46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8"/>
      <c r="BK28" s="33" t="s">
        <v>36</v>
      </c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1">
        <f>1.5/1000</f>
        <v>1.5E-3</v>
      </c>
      <c r="CD28" s="31"/>
      <c r="CE28" s="31"/>
      <c r="CF28" s="31"/>
      <c r="CG28" s="31"/>
      <c r="CH28" s="31"/>
      <c r="CI28" s="31"/>
      <c r="CJ28" s="31"/>
      <c r="CK28" s="31"/>
      <c r="CL28" s="31"/>
      <c r="CM28" s="31"/>
      <c r="CN28" s="31"/>
      <c r="CO28" s="31"/>
      <c r="CP28" s="31"/>
      <c r="CQ28" s="31"/>
      <c r="CR28" s="31"/>
      <c r="CS28" s="31"/>
      <c r="CT28" s="31"/>
      <c r="CU28" s="31"/>
      <c r="CV28" s="31"/>
      <c r="CW28" s="31"/>
      <c r="CX28" s="31"/>
      <c r="CY28" s="31"/>
      <c r="CZ28" s="31"/>
      <c r="DA28" s="31"/>
      <c r="DB28" s="31">
        <f>0.924/1000</f>
        <v>9.2400000000000002E-4</v>
      </c>
      <c r="DC28" s="31"/>
      <c r="DD28" s="31"/>
      <c r="DE28" s="31"/>
      <c r="DF28" s="31"/>
      <c r="DG28" s="31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>
        <f t="shared" si="0"/>
        <v>5.7600000000000001E-4</v>
      </c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</row>
    <row r="29" spans="1:161" s="16" customFormat="1" ht="16.5" customHeight="1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49" t="s">
        <v>40</v>
      </c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32" t="s">
        <v>41</v>
      </c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3" t="s">
        <v>42</v>
      </c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1">
        <f>0.67/1000</f>
        <v>6.7000000000000002E-4</v>
      </c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/>
      <c r="CR29" s="31"/>
      <c r="CS29" s="31"/>
      <c r="CT29" s="31"/>
      <c r="CU29" s="31"/>
      <c r="CV29" s="31"/>
      <c r="CW29" s="31"/>
      <c r="CX29" s="31"/>
      <c r="CY29" s="31"/>
      <c r="CZ29" s="31"/>
      <c r="DA29" s="31"/>
      <c r="DB29" s="31"/>
      <c r="DC29" s="31"/>
      <c r="DD29" s="31"/>
      <c r="DE29" s="31"/>
      <c r="DF29" s="31"/>
      <c r="DG29" s="31"/>
      <c r="DH29" s="31"/>
      <c r="DI29" s="31"/>
      <c r="DJ29" s="31"/>
      <c r="DK29" s="31"/>
      <c r="DL29" s="31"/>
      <c r="DM29" s="31"/>
      <c r="DN29" s="31"/>
      <c r="DO29" s="31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>
        <f t="shared" si="0"/>
        <v>6.7000000000000002E-4</v>
      </c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</row>
    <row r="30" spans="1:161" s="16" customFormat="1" ht="30" customHeight="1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2" t="s">
        <v>43</v>
      </c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 t="s">
        <v>44</v>
      </c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3" t="s">
        <v>21</v>
      </c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1">
        <f>15.2/1000</f>
        <v>1.52E-2</v>
      </c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1"/>
      <c r="CU30" s="31"/>
      <c r="CV30" s="31"/>
      <c r="CW30" s="31"/>
      <c r="CX30" s="31"/>
      <c r="CY30" s="31"/>
      <c r="CZ30" s="31"/>
      <c r="DA30" s="31"/>
      <c r="DB30" s="31">
        <f>15.067/1000</f>
        <v>1.5067000000000001E-2</v>
      </c>
      <c r="DC30" s="31"/>
      <c r="DD30" s="31"/>
      <c r="DE30" s="31"/>
      <c r="DF30" s="31"/>
      <c r="DG30" s="31"/>
      <c r="DH30" s="31"/>
      <c r="DI30" s="31"/>
      <c r="DJ30" s="31"/>
      <c r="DK30" s="31"/>
      <c r="DL30" s="31"/>
      <c r="DM30" s="31"/>
      <c r="DN30" s="31"/>
      <c r="DO30" s="31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>
        <f t="shared" si="0"/>
        <v>1.3299999999999944E-4</v>
      </c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</row>
    <row r="31" spans="1:161" s="16" customFormat="1" ht="29.25" customHeight="1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2" t="s">
        <v>45</v>
      </c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 t="s">
        <v>46</v>
      </c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3" t="s">
        <v>36</v>
      </c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1">
        <f>9/1000</f>
        <v>8.9999999999999993E-3</v>
      </c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>
        <f>9.358/1000</f>
        <v>9.358E-3</v>
      </c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31"/>
      <c r="DN31" s="31"/>
      <c r="DO31" s="31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>
        <f t="shared" si="0"/>
        <v>-3.5800000000000068E-4</v>
      </c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</row>
    <row r="32" spans="1:161" s="16" customFormat="1" ht="16.5" customHeight="1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49" t="s">
        <v>47</v>
      </c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32" t="s">
        <v>48</v>
      </c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3" t="s">
        <v>42</v>
      </c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1">
        <f>0.67/1000</f>
        <v>6.7000000000000002E-4</v>
      </c>
      <c r="CD32" s="31"/>
      <c r="CE32" s="31"/>
      <c r="CF32" s="31"/>
      <c r="CG32" s="31"/>
      <c r="CH32" s="31"/>
      <c r="CI32" s="31"/>
      <c r="CJ32" s="31"/>
      <c r="CK32" s="31"/>
      <c r="CL32" s="31"/>
      <c r="CM32" s="31"/>
      <c r="CN32" s="31"/>
      <c r="CO32" s="31"/>
      <c r="CP32" s="31"/>
      <c r="CQ32" s="31"/>
      <c r="CR32" s="31"/>
      <c r="CS32" s="31"/>
      <c r="CT32" s="31"/>
      <c r="CU32" s="31"/>
      <c r="CV32" s="31"/>
      <c r="CW32" s="31"/>
      <c r="CX32" s="31"/>
      <c r="CY32" s="31"/>
      <c r="CZ32" s="31"/>
      <c r="DA32" s="31"/>
      <c r="DB32" s="31"/>
      <c r="DC32" s="31"/>
      <c r="DD32" s="31"/>
      <c r="DE32" s="31"/>
      <c r="DF32" s="31"/>
      <c r="DG32" s="31"/>
      <c r="DH32" s="31"/>
      <c r="DI32" s="31"/>
      <c r="DJ32" s="31"/>
      <c r="DK32" s="31"/>
      <c r="DL32" s="31"/>
      <c r="DM32" s="31"/>
      <c r="DN32" s="31"/>
      <c r="DO32" s="31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>
        <f t="shared" si="0"/>
        <v>6.7000000000000002E-4</v>
      </c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</row>
    <row r="33" spans="1:161" s="16" customFormat="1" ht="16.5" customHeight="1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49" t="s">
        <v>40</v>
      </c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32" t="s">
        <v>49</v>
      </c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3" t="s">
        <v>42</v>
      </c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1">
        <f>0.93/1000</f>
        <v>9.3000000000000005E-4</v>
      </c>
      <c r="CD33" s="31"/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31"/>
      <c r="CR33" s="31"/>
      <c r="CS33" s="31"/>
      <c r="CT33" s="31"/>
      <c r="CU33" s="31"/>
      <c r="CV33" s="31"/>
      <c r="CW33" s="31"/>
      <c r="CX33" s="31"/>
      <c r="CY33" s="31"/>
      <c r="CZ33" s="31"/>
      <c r="DA33" s="31"/>
      <c r="DB33" s="31"/>
      <c r="DC33" s="31"/>
      <c r="DD33" s="31"/>
      <c r="DE33" s="31"/>
      <c r="DF33" s="31"/>
      <c r="DG33" s="31"/>
      <c r="DH33" s="31"/>
      <c r="DI33" s="31"/>
      <c r="DJ33" s="31"/>
      <c r="DK33" s="31"/>
      <c r="DL33" s="31"/>
      <c r="DM33" s="31"/>
      <c r="DN33" s="31"/>
      <c r="DO33" s="31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>
        <f t="shared" si="0"/>
        <v>9.3000000000000005E-4</v>
      </c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</row>
    <row r="34" spans="1:161" s="16" customFormat="1" ht="16.5" customHeight="1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49" t="s">
        <v>50</v>
      </c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32" t="s">
        <v>51</v>
      </c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3" t="s">
        <v>42</v>
      </c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1">
        <f>0.67/1000</f>
        <v>6.7000000000000002E-4</v>
      </c>
      <c r="CD34" s="31"/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1"/>
      <c r="CR34" s="31"/>
      <c r="CS34" s="31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1"/>
      <c r="DE34" s="31"/>
      <c r="DF34" s="31"/>
      <c r="DG34" s="31"/>
      <c r="DH34" s="31"/>
      <c r="DI34" s="31"/>
      <c r="DJ34" s="31"/>
      <c r="DK34" s="31"/>
      <c r="DL34" s="31"/>
      <c r="DM34" s="31"/>
      <c r="DN34" s="31"/>
      <c r="DO34" s="31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>
        <f t="shared" si="0"/>
        <v>6.7000000000000002E-4</v>
      </c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</row>
    <row r="35" spans="1:161" s="16" customFormat="1" ht="16.5" customHeight="1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49" t="s">
        <v>52</v>
      </c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32" t="s">
        <v>53</v>
      </c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3" t="s">
        <v>36</v>
      </c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1">
        <f>1.33/1000</f>
        <v>1.33E-3</v>
      </c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>
        <f>0.925/1000</f>
        <v>9.2500000000000004E-4</v>
      </c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>
        <f t="shared" si="0"/>
        <v>4.0499999999999998E-4</v>
      </c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</row>
    <row r="36" spans="1:161" s="16" customFormat="1" ht="16.5" customHeight="1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49" t="s">
        <v>40</v>
      </c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32" t="s">
        <v>54</v>
      </c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3" t="s">
        <v>42</v>
      </c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1">
        <f>0.8/1000</f>
        <v>8.0000000000000004E-4</v>
      </c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>
        <f t="shared" si="0"/>
        <v>8.0000000000000004E-4</v>
      </c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</row>
    <row r="37" spans="1:161" s="16" customFormat="1" ht="16.5" customHeight="1" x14ac:dyDescent="0.2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49" t="s">
        <v>52</v>
      </c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32" t="s">
        <v>55</v>
      </c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3" t="s">
        <v>42</v>
      </c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1">
        <f>0.73/1000</f>
        <v>7.2999999999999996E-4</v>
      </c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  <c r="DQ37" s="31"/>
      <c r="DR37" s="31"/>
      <c r="DS37" s="31"/>
      <c r="DT37" s="31"/>
      <c r="DU37" s="31"/>
      <c r="DV37" s="31"/>
      <c r="DW37" s="31"/>
      <c r="DX37" s="31"/>
      <c r="DY37" s="31"/>
      <c r="DZ37" s="31"/>
      <c r="EA37" s="31"/>
      <c r="EB37" s="31"/>
      <c r="EC37" s="31"/>
      <c r="ED37" s="31">
        <f t="shared" si="0"/>
        <v>7.2999999999999996E-4</v>
      </c>
      <c r="EE37" s="31"/>
      <c r="EF37" s="31"/>
      <c r="EG37" s="31"/>
      <c r="EH37" s="31"/>
      <c r="EI37" s="31"/>
      <c r="EJ37" s="31"/>
      <c r="EK37" s="31"/>
      <c r="EL37" s="31"/>
      <c r="EM37" s="31"/>
      <c r="EN37" s="31"/>
      <c r="EO37" s="31"/>
      <c r="EP37" s="31"/>
      <c r="EQ37" s="31"/>
      <c r="ER37" s="31"/>
      <c r="ES37" s="31"/>
      <c r="ET37" s="31"/>
      <c r="EU37" s="31"/>
      <c r="EV37" s="31"/>
      <c r="EW37" s="31"/>
      <c r="EX37" s="31"/>
      <c r="EY37" s="31"/>
      <c r="EZ37" s="31"/>
      <c r="FA37" s="31"/>
      <c r="FB37" s="31"/>
      <c r="FC37" s="31"/>
      <c r="FD37" s="31"/>
      <c r="FE37" s="31"/>
    </row>
    <row r="38" spans="1:161" s="16" customFormat="1" ht="16.5" customHeight="1" x14ac:dyDescent="0.2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49" t="s">
        <v>52</v>
      </c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32" t="s">
        <v>56</v>
      </c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3" t="s">
        <v>21</v>
      </c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  <c r="CC38" s="31">
        <f>26.705/1000</f>
        <v>2.6705E-2</v>
      </c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>
        <f>14.544/1000</f>
        <v>1.4544E-2</v>
      </c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  <c r="DZ38" s="31"/>
      <c r="EA38" s="31"/>
      <c r="EB38" s="31"/>
      <c r="EC38" s="31"/>
      <c r="ED38" s="31">
        <f t="shared" si="0"/>
        <v>1.2161E-2</v>
      </c>
      <c r="EE38" s="31"/>
      <c r="EF38" s="31"/>
      <c r="EG38" s="31"/>
      <c r="EH38" s="31"/>
      <c r="EI38" s="31"/>
      <c r="EJ38" s="31"/>
      <c r="EK38" s="31"/>
      <c r="EL38" s="31"/>
      <c r="EM38" s="31"/>
      <c r="EN38" s="31"/>
      <c r="EO38" s="31"/>
      <c r="EP38" s="31"/>
      <c r="EQ38" s="31"/>
      <c r="ER38" s="31"/>
      <c r="ES38" s="31"/>
      <c r="ET38" s="31"/>
      <c r="EU38" s="31"/>
      <c r="EV38" s="31"/>
      <c r="EW38" s="31"/>
      <c r="EX38" s="31"/>
      <c r="EY38" s="31"/>
      <c r="EZ38" s="31"/>
      <c r="FA38" s="31"/>
      <c r="FB38" s="31"/>
      <c r="FC38" s="31"/>
      <c r="FD38" s="31"/>
      <c r="FE38" s="31"/>
    </row>
    <row r="39" spans="1:161" s="16" customFormat="1" ht="16.5" customHeight="1" x14ac:dyDescent="0.2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49" t="s">
        <v>57</v>
      </c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3" t="s">
        <v>58</v>
      </c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5"/>
      <c r="BK39" s="33" t="s">
        <v>36</v>
      </c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1">
        <f>1.6/1000</f>
        <v>1.6000000000000001E-3</v>
      </c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>
        <f>1.522/1000</f>
        <v>1.5219999999999999E-3</v>
      </c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  <c r="DZ39" s="31"/>
      <c r="EA39" s="31"/>
      <c r="EB39" s="31"/>
      <c r="EC39" s="31"/>
      <c r="ED39" s="31">
        <f t="shared" si="0"/>
        <v>7.8000000000000161E-5</v>
      </c>
      <c r="EE39" s="31"/>
      <c r="EF39" s="31"/>
      <c r="EG39" s="31"/>
      <c r="EH39" s="31"/>
      <c r="EI39" s="31"/>
      <c r="EJ39" s="31"/>
      <c r="EK39" s="31"/>
      <c r="EL39" s="31"/>
      <c r="EM39" s="31"/>
      <c r="EN39" s="31"/>
      <c r="EO39" s="31"/>
      <c r="EP39" s="31"/>
      <c r="EQ39" s="31"/>
      <c r="ER39" s="31"/>
      <c r="ES39" s="31"/>
      <c r="ET39" s="31"/>
      <c r="EU39" s="31"/>
      <c r="EV39" s="31"/>
      <c r="EW39" s="31"/>
      <c r="EX39" s="31"/>
      <c r="EY39" s="31"/>
      <c r="EZ39" s="31"/>
      <c r="FA39" s="31"/>
      <c r="FB39" s="31"/>
      <c r="FC39" s="31"/>
      <c r="FD39" s="31"/>
      <c r="FE39" s="31"/>
    </row>
    <row r="40" spans="1:161" s="16" customFormat="1" ht="16.5" customHeight="1" x14ac:dyDescent="0.2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49" t="s">
        <v>59</v>
      </c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6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8"/>
      <c r="BK40" s="33" t="s">
        <v>36</v>
      </c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1">
        <f>1.6/1000</f>
        <v>1.6000000000000001E-3</v>
      </c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>
        <f>1.19/1000</f>
        <v>1.1899999999999999E-3</v>
      </c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  <c r="DZ40" s="31"/>
      <c r="EA40" s="31"/>
      <c r="EB40" s="31"/>
      <c r="EC40" s="31"/>
      <c r="ED40" s="31">
        <f t="shared" si="0"/>
        <v>4.1000000000000021E-4</v>
      </c>
      <c r="EE40" s="31"/>
      <c r="EF40" s="31"/>
      <c r="EG40" s="31"/>
      <c r="EH40" s="31"/>
      <c r="EI40" s="31"/>
      <c r="EJ40" s="31"/>
      <c r="EK40" s="31"/>
      <c r="EL40" s="31"/>
      <c r="EM40" s="31"/>
      <c r="EN40" s="31"/>
      <c r="EO40" s="31"/>
      <c r="EP40" s="31"/>
      <c r="EQ40" s="31"/>
      <c r="ER40" s="31"/>
      <c r="ES40" s="31"/>
      <c r="ET40" s="31"/>
      <c r="EU40" s="31"/>
      <c r="EV40" s="31"/>
      <c r="EW40" s="31"/>
      <c r="EX40" s="31"/>
      <c r="EY40" s="31"/>
      <c r="EZ40" s="31"/>
      <c r="FA40" s="31"/>
      <c r="FB40" s="31"/>
      <c r="FC40" s="31"/>
      <c r="FD40" s="31"/>
      <c r="FE40" s="31"/>
    </row>
    <row r="41" spans="1:161" s="16" customFormat="1" ht="16.5" customHeight="1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49" t="s">
        <v>40</v>
      </c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32" t="s">
        <v>60</v>
      </c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3" t="s">
        <v>42</v>
      </c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1">
        <f>0.383/1000</f>
        <v>3.8299999999999999E-4</v>
      </c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  <c r="DZ41" s="31"/>
      <c r="EA41" s="31"/>
      <c r="EB41" s="31"/>
      <c r="EC41" s="31"/>
      <c r="ED41" s="31">
        <f t="shared" si="0"/>
        <v>3.8299999999999999E-4</v>
      </c>
      <c r="EE41" s="31"/>
      <c r="EF41" s="31"/>
      <c r="EG41" s="31"/>
      <c r="EH41" s="31"/>
      <c r="EI41" s="31"/>
      <c r="EJ41" s="31"/>
      <c r="EK41" s="31"/>
      <c r="EL41" s="31"/>
      <c r="EM41" s="31"/>
      <c r="EN41" s="31"/>
      <c r="EO41" s="31"/>
      <c r="EP41" s="31"/>
      <c r="EQ41" s="31"/>
      <c r="ER41" s="31"/>
      <c r="ES41" s="31"/>
      <c r="ET41" s="31"/>
      <c r="EU41" s="31"/>
      <c r="EV41" s="31"/>
      <c r="EW41" s="31"/>
      <c r="EX41" s="31"/>
      <c r="EY41" s="31"/>
      <c r="EZ41" s="31"/>
      <c r="FA41" s="31"/>
      <c r="FB41" s="31"/>
      <c r="FC41" s="31"/>
      <c r="FD41" s="31"/>
      <c r="FE41" s="31"/>
    </row>
    <row r="42" spans="1:161" s="16" customFormat="1" ht="16.5" customHeight="1" x14ac:dyDescent="0.2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49" t="s">
        <v>61</v>
      </c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32" t="s">
        <v>62</v>
      </c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3" t="s">
        <v>36</v>
      </c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1">
        <f>1.33/1000</f>
        <v>1.33E-3</v>
      </c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>
        <f>0.589/1000</f>
        <v>5.8900000000000001E-4</v>
      </c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  <c r="DQ42" s="31"/>
      <c r="DR42" s="31"/>
      <c r="DS42" s="31"/>
      <c r="DT42" s="31"/>
      <c r="DU42" s="31"/>
      <c r="DV42" s="31"/>
      <c r="DW42" s="31"/>
      <c r="DX42" s="31"/>
      <c r="DY42" s="31"/>
      <c r="DZ42" s="31"/>
      <c r="EA42" s="31"/>
      <c r="EB42" s="31"/>
      <c r="EC42" s="31"/>
      <c r="ED42" s="31">
        <f t="shared" si="0"/>
        <v>7.4100000000000001E-4</v>
      </c>
      <c r="EE42" s="31"/>
      <c r="EF42" s="31"/>
      <c r="EG42" s="31"/>
      <c r="EH42" s="31"/>
      <c r="EI42" s="31"/>
      <c r="EJ42" s="31"/>
      <c r="EK42" s="31"/>
      <c r="EL42" s="31"/>
      <c r="EM42" s="31"/>
      <c r="EN42" s="31"/>
      <c r="EO42" s="31"/>
      <c r="EP42" s="31"/>
      <c r="EQ42" s="31"/>
      <c r="ER42" s="31"/>
      <c r="ES42" s="31"/>
      <c r="ET42" s="31"/>
      <c r="EU42" s="31"/>
      <c r="EV42" s="31"/>
      <c r="EW42" s="31"/>
      <c r="EX42" s="31"/>
      <c r="EY42" s="31"/>
      <c r="EZ42" s="31"/>
      <c r="FA42" s="31"/>
      <c r="FB42" s="31"/>
      <c r="FC42" s="31"/>
      <c r="FD42" s="31"/>
      <c r="FE42" s="31"/>
    </row>
    <row r="43" spans="1:161" s="16" customFormat="1" ht="16.5" customHeight="1" x14ac:dyDescent="0.2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49" t="s">
        <v>63</v>
      </c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0" t="s">
        <v>64</v>
      </c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  <c r="BI43" s="41"/>
      <c r="BJ43" s="42"/>
      <c r="BK43" s="33" t="s">
        <v>36</v>
      </c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1">
        <f>0.8/1000</f>
        <v>8.0000000000000004E-4</v>
      </c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  <c r="CX43" s="31"/>
      <c r="CY43" s="31"/>
      <c r="CZ43" s="31"/>
      <c r="DA43" s="31"/>
      <c r="DB43" s="31">
        <f>0.532/1000</f>
        <v>5.3200000000000003E-4</v>
      </c>
      <c r="DC43" s="31"/>
      <c r="DD43" s="31"/>
      <c r="DE43" s="31"/>
      <c r="DF43" s="31"/>
      <c r="DG43" s="31"/>
      <c r="DH43" s="31"/>
      <c r="DI43" s="31"/>
      <c r="DJ43" s="31"/>
      <c r="DK43" s="31"/>
      <c r="DL43" s="31"/>
      <c r="DM43" s="31"/>
      <c r="DN43" s="31"/>
      <c r="DO43" s="31"/>
      <c r="DP43" s="31"/>
      <c r="DQ43" s="31"/>
      <c r="DR43" s="31"/>
      <c r="DS43" s="31"/>
      <c r="DT43" s="31"/>
      <c r="DU43" s="31"/>
      <c r="DV43" s="31"/>
      <c r="DW43" s="31"/>
      <c r="DX43" s="31"/>
      <c r="DY43" s="31"/>
      <c r="DZ43" s="31"/>
      <c r="EA43" s="31"/>
      <c r="EB43" s="31"/>
      <c r="EC43" s="31"/>
      <c r="ED43" s="31">
        <f t="shared" si="0"/>
        <v>2.6800000000000001E-4</v>
      </c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</row>
    <row r="44" spans="1:161" s="16" customFormat="1" ht="16.5" customHeight="1" x14ac:dyDescent="0.2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49" t="s">
        <v>63</v>
      </c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6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8"/>
      <c r="BK44" s="33" t="s">
        <v>42</v>
      </c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1">
        <f>0.52/1000</f>
        <v>5.2000000000000006E-4</v>
      </c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  <c r="DQ44" s="31"/>
      <c r="DR44" s="31"/>
      <c r="DS44" s="31"/>
      <c r="DT44" s="31"/>
      <c r="DU44" s="31"/>
      <c r="DV44" s="31"/>
      <c r="DW44" s="31"/>
      <c r="DX44" s="31"/>
      <c r="DY44" s="31"/>
      <c r="DZ44" s="31"/>
      <c r="EA44" s="31"/>
      <c r="EB44" s="31"/>
      <c r="EC44" s="31"/>
      <c r="ED44" s="31">
        <f t="shared" si="0"/>
        <v>5.2000000000000006E-4</v>
      </c>
      <c r="EE44" s="31"/>
      <c r="EF44" s="31"/>
      <c r="EG44" s="31"/>
      <c r="EH44" s="31"/>
      <c r="EI44" s="31"/>
      <c r="EJ44" s="31"/>
      <c r="EK44" s="31"/>
      <c r="EL44" s="31"/>
      <c r="EM44" s="31"/>
      <c r="EN44" s="31"/>
      <c r="EO44" s="31"/>
      <c r="EP44" s="31"/>
      <c r="EQ44" s="31"/>
      <c r="ER44" s="31"/>
      <c r="ES44" s="31"/>
      <c r="ET44" s="31"/>
      <c r="EU44" s="31"/>
      <c r="EV44" s="31"/>
      <c r="EW44" s="31"/>
      <c r="EX44" s="31"/>
      <c r="EY44" s="31"/>
      <c r="EZ44" s="31"/>
      <c r="FA44" s="31"/>
      <c r="FB44" s="31"/>
      <c r="FC44" s="31"/>
      <c r="FD44" s="31"/>
      <c r="FE44" s="31"/>
    </row>
    <row r="45" spans="1:161" s="16" customFormat="1" ht="16.5" customHeight="1" x14ac:dyDescent="0.2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49" t="s">
        <v>40</v>
      </c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32" t="s">
        <v>65</v>
      </c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3" t="s">
        <v>36</v>
      </c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1">
        <f>1.1/1000</f>
        <v>1.1000000000000001E-3</v>
      </c>
      <c r="CD45" s="31"/>
      <c r="CE45" s="31"/>
      <c r="CF45" s="31"/>
      <c r="CG45" s="31"/>
      <c r="CH45" s="31"/>
      <c r="CI45" s="31"/>
      <c r="CJ45" s="31"/>
      <c r="CK45" s="31"/>
      <c r="CL45" s="31"/>
      <c r="CM45" s="31"/>
      <c r="CN45" s="31"/>
      <c r="CO45" s="31"/>
      <c r="CP45" s="31"/>
      <c r="CQ45" s="31"/>
      <c r="CR45" s="31"/>
      <c r="CS45" s="31"/>
      <c r="CT45" s="31"/>
      <c r="CU45" s="31"/>
      <c r="CV45" s="31"/>
      <c r="CW45" s="31"/>
      <c r="CX45" s="31"/>
      <c r="CY45" s="31"/>
      <c r="CZ45" s="31"/>
      <c r="DA45" s="31"/>
      <c r="DB45" s="31">
        <f>0.37/1000</f>
        <v>3.6999999999999999E-4</v>
      </c>
      <c r="DC45" s="31"/>
      <c r="DD45" s="31"/>
      <c r="DE45" s="31"/>
      <c r="DF45" s="31"/>
      <c r="DG45" s="31"/>
      <c r="DH45" s="31"/>
      <c r="DI45" s="31"/>
      <c r="DJ45" s="31"/>
      <c r="DK45" s="31"/>
      <c r="DL45" s="31"/>
      <c r="DM45" s="31"/>
      <c r="DN45" s="31"/>
      <c r="DO45" s="31"/>
      <c r="DP45" s="31"/>
      <c r="DQ45" s="31"/>
      <c r="DR45" s="31"/>
      <c r="DS45" s="31"/>
      <c r="DT45" s="31"/>
      <c r="DU45" s="31"/>
      <c r="DV45" s="31"/>
      <c r="DW45" s="31"/>
      <c r="DX45" s="31"/>
      <c r="DY45" s="31"/>
      <c r="DZ45" s="31"/>
      <c r="EA45" s="31"/>
      <c r="EB45" s="31"/>
      <c r="EC45" s="31"/>
      <c r="ED45" s="31">
        <f t="shared" si="0"/>
        <v>7.3000000000000007E-4</v>
      </c>
      <c r="EE45" s="31"/>
      <c r="EF45" s="31"/>
      <c r="EG45" s="31"/>
      <c r="EH45" s="31"/>
      <c r="EI45" s="31"/>
      <c r="EJ45" s="31"/>
      <c r="EK45" s="31"/>
      <c r="EL45" s="31"/>
      <c r="EM45" s="31"/>
      <c r="EN45" s="31"/>
      <c r="EO45" s="31"/>
      <c r="EP45" s="31"/>
      <c r="EQ45" s="31"/>
      <c r="ER45" s="31"/>
      <c r="ES45" s="31"/>
      <c r="ET45" s="31"/>
      <c r="EU45" s="31"/>
      <c r="EV45" s="31"/>
      <c r="EW45" s="31"/>
      <c r="EX45" s="31"/>
      <c r="EY45" s="31"/>
      <c r="EZ45" s="31"/>
      <c r="FA45" s="31"/>
      <c r="FB45" s="31"/>
      <c r="FC45" s="31"/>
      <c r="FD45" s="31"/>
      <c r="FE45" s="31"/>
    </row>
    <row r="46" spans="1:161" s="16" customFormat="1" ht="39.75" customHeight="1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2" t="s">
        <v>66</v>
      </c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 t="s">
        <v>67</v>
      </c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3" t="s">
        <v>36</v>
      </c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1">
        <f>1/1000</f>
        <v>1E-3</v>
      </c>
      <c r="CD46" s="31"/>
      <c r="CE46" s="31"/>
      <c r="CF46" s="31"/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  <c r="CT46" s="31"/>
      <c r="CU46" s="31"/>
      <c r="CV46" s="31"/>
      <c r="CW46" s="31"/>
      <c r="CX46" s="31"/>
      <c r="CY46" s="31"/>
      <c r="CZ46" s="31"/>
      <c r="DA46" s="31"/>
      <c r="DB46" s="31">
        <f>0.311/1000</f>
        <v>3.1100000000000002E-4</v>
      </c>
      <c r="DC46" s="31"/>
      <c r="DD46" s="31"/>
      <c r="DE46" s="31"/>
      <c r="DF46" s="31"/>
      <c r="DG46" s="31"/>
      <c r="DH46" s="31"/>
      <c r="DI46" s="31"/>
      <c r="DJ46" s="31"/>
      <c r="DK46" s="31"/>
      <c r="DL46" s="31"/>
      <c r="DM46" s="31"/>
      <c r="DN46" s="31"/>
      <c r="DO46" s="31"/>
      <c r="DP46" s="31"/>
      <c r="DQ46" s="31"/>
      <c r="DR46" s="31"/>
      <c r="DS46" s="31"/>
      <c r="DT46" s="31"/>
      <c r="DU46" s="31"/>
      <c r="DV46" s="31"/>
      <c r="DW46" s="31"/>
      <c r="DX46" s="31"/>
      <c r="DY46" s="31"/>
      <c r="DZ46" s="31"/>
      <c r="EA46" s="31"/>
      <c r="EB46" s="31"/>
      <c r="EC46" s="31"/>
      <c r="ED46" s="31">
        <f t="shared" si="0"/>
        <v>6.8899999999999994E-4</v>
      </c>
      <c r="EE46" s="31"/>
      <c r="EF46" s="31"/>
      <c r="EG46" s="31"/>
      <c r="EH46" s="31"/>
      <c r="EI46" s="31"/>
      <c r="EJ46" s="31"/>
      <c r="EK46" s="31"/>
      <c r="EL46" s="31"/>
      <c r="EM46" s="31"/>
      <c r="EN46" s="31"/>
      <c r="EO46" s="31"/>
      <c r="EP46" s="31"/>
      <c r="EQ46" s="31"/>
      <c r="ER46" s="31"/>
      <c r="ES46" s="31"/>
      <c r="ET46" s="31"/>
      <c r="EU46" s="31"/>
      <c r="EV46" s="31"/>
      <c r="EW46" s="31"/>
      <c r="EX46" s="31"/>
      <c r="EY46" s="31"/>
      <c r="EZ46" s="31"/>
      <c r="FA46" s="31"/>
      <c r="FB46" s="31"/>
      <c r="FC46" s="31"/>
      <c r="FD46" s="31"/>
      <c r="FE46" s="31"/>
    </row>
    <row r="47" spans="1:161" s="16" customFormat="1" ht="16.5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49" t="s">
        <v>68</v>
      </c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32" t="s">
        <v>69</v>
      </c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3" t="s">
        <v>36</v>
      </c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33"/>
      <c r="CC47" s="31">
        <f>4/1000</f>
        <v>4.0000000000000001E-3</v>
      </c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  <c r="CX47" s="31"/>
      <c r="CY47" s="31"/>
      <c r="CZ47" s="31"/>
      <c r="DA47" s="31"/>
      <c r="DB47" s="31">
        <f>0.6/1000</f>
        <v>5.9999999999999995E-4</v>
      </c>
      <c r="DC47" s="31"/>
      <c r="DD47" s="31"/>
      <c r="DE47" s="31"/>
      <c r="DF47" s="31"/>
      <c r="DG47" s="31"/>
      <c r="DH47" s="31"/>
      <c r="DI47" s="31"/>
      <c r="DJ47" s="31"/>
      <c r="DK47" s="31"/>
      <c r="DL47" s="31"/>
      <c r="DM47" s="31"/>
      <c r="DN47" s="31"/>
      <c r="DO47" s="31"/>
      <c r="DP47" s="31"/>
      <c r="DQ47" s="31"/>
      <c r="DR47" s="31"/>
      <c r="DS47" s="31"/>
      <c r="DT47" s="31"/>
      <c r="DU47" s="31"/>
      <c r="DV47" s="31"/>
      <c r="DW47" s="31"/>
      <c r="DX47" s="31"/>
      <c r="DY47" s="31"/>
      <c r="DZ47" s="31"/>
      <c r="EA47" s="31"/>
      <c r="EB47" s="31"/>
      <c r="EC47" s="31"/>
      <c r="ED47" s="31">
        <f t="shared" si="0"/>
        <v>3.4000000000000002E-3</v>
      </c>
      <c r="EE47" s="31"/>
      <c r="EF47" s="31"/>
      <c r="EG47" s="31"/>
      <c r="EH47" s="31"/>
      <c r="EI47" s="31"/>
      <c r="EJ47" s="31"/>
      <c r="EK47" s="31"/>
      <c r="EL47" s="31"/>
      <c r="EM47" s="31"/>
      <c r="EN47" s="31"/>
      <c r="EO47" s="31"/>
      <c r="EP47" s="31"/>
      <c r="EQ47" s="31"/>
      <c r="ER47" s="31"/>
      <c r="ES47" s="31"/>
      <c r="ET47" s="31"/>
      <c r="EU47" s="31"/>
      <c r="EV47" s="31"/>
      <c r="EW47" s="31"/>
      <c r="EX47" s="31"/>
      <c r="EY47" s="31"/>
      <c r="EZ47" s="31"/>
      <c r="FA47" s="31"/>
      <c r="FB47" s="31"/>
      <c r="FC47" s="31"/>
      <c r="FD47" s="31"/>
      <c r="FE47" s="31"/>
    </row>
    <row r="48" spans="1:161" s="16" customFormat="1" ht="27" customHeight="1" x14ac:dyDescent="0.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2" t="s">
        <v>70</v>
      </c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40" t="s">
        <v>71</v>
      </c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2"/>
      <c r="BK48" s="33" t="s">
        <v>36</v>
      </c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1">
        <f>3/1000</f>
        <v>3.0000000000000001E-3</v>
      </c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  <c r="DZ48" s="31"/>
      <c r="EA48" s="31"/>
      <c r="EB48" s="31"/>
      <c r="EC48" s="31"/>
      <c r="ED48" s="31">
        <f t="shared" si="0"/>
        <v>3.0000000000000001E-3</v>
      </c>
      <c r="EE48" s="31"/>
      <c r="EF48" s="31"/>
      <c r="EG48" s="31"/>
      <c r="EH48" s="31"/>
      <c r="EI48" s="31"/>
      <c r="EJ48" s="31"/>
      <c r="EK48" s="31"/>
      <c r="EL48" s="31"/>
      <c r="EM48" s="31"/>
      <c r="EN48" s="31"/>
      <c r="EO48" s="31"/>
      <c r="EP48" s="31"/>
      <c r="EQ48" s="31"/>
      <c r="ER48" s="31"/>
      <c r="ES48" s="31"/>
      <c r="ET48" s="31"/>
      <c r="EU48" s="31"/>
      <c r="EV48" s="31"/>
      <c r="EW48" s="31"/>
      <c r="EX48" s="31"/>
      <c r="EY48" s="31"/>
      <c r="EZ48" s="31"/>
      <c r="FA48" s="31"/>
      <c r="FB48" s="31"/>
      <c r="FC48" s="31"/>
      <c r="FD48" s="31"/>
      <c r="FE48" s="31"/>
    </row>
    <row r="49" spans="1:161" s="16" customFormat="1" ht="18.75" customHeight="1" x14ac:dyDescent="0.2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2" t="s">
        <v>72</v>
      </c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43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5"/>
      <c r="BK49" s="33" t="s">
        <v>21</v>
      </c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1">
        <f>88/1000</f>
        <v>8.7999999999999995E-2</v>
      </c>
      <c r="CD49" s="31"/>
      <c r="CE49" s="31"/>
      <c r="CF49" s="31"/>
      <c r="CG49" s="31"/>
      <c r="CH49" s="31"/>
      <c r="CI49" s="31"/>
      <c r="CJ49" s="31"/>
      <c r="CK49" s="31"/>
      <c r="CL49" s="31"/>
      <c r="CM49" s="31"/>
      <c r="CN49" s="31"/>
      <c r="CO49" s="31"/>
      <c r="CP49" s="31"/>
      <c r="CQ49" s="31"/>
      <c r="CR49" s="31"/>
      <c r="CS49" s="31"/>
      <c r="CT49" s="31"/>
      <c r="CU49" s="31"/>
      <c r="CV49" s="31"/>
      <c r="CW49" s="31"/>
      <c r="CX49" s="31"/>
      <c r="CY49" s="31"/>
      <c r="CZ49" s="31"/>
      <c r="DA49" s="31"/>
      <c r="DB49" s="31">
        <f>76.625/1000</f>
        <v>7.6624999999999999E-2</v>
      </c>
      <c r="DC49" s="31"/>
      <c r="DD49" s="31"/>
      <c r="DE49" s="31"/>
      <c r="DF49" s="31"/>
      <c r="DG49" s="31"/>
      <c r="DH49" s="31"/>
      <c r="DI49" s="31"/>
      <c r="DJ49" s="31"/>
      <c r="DK49" s="31"/>
      <c r="DL49" s="31"/>
      <c r="DM49" s="31"/>
      <c r="DN49" s="31"/>
      <c r="DO49" s="31"/>
      <c r="DP49" s="31"/>
      <c r="DQ49" s="31"/>
      <c r="DR49" s="31"/>
      <c r="DS49" s="31"/>
      <c r="DT49" s="31"/>
      <c r="DU49" s="31"/>
      <c r="DV49" s="31"/>
      <c r="DW49" s="31"/>
      <c r="DX49" s="31"/>
      <c r="DY49" s="31"/>
      <c r="DZ49" s="31"/>
      <c r="EA49" s="31"/>
      <c r="EB49" s="31"/>
      <c r="EC49" s="31"/>
      <c r="ED49" s="31">
        <f t="shared" si="0"/>
        <v>1.1374999999999996E-2</v>
      </c>
      <c r="EE49" s="31"/>
      <c r="EF49" s="31"/>
      <c r="EG49" s="31"/>
      <c r="EH49" s="31"/>
      <c r="EI49" s="31"/>
      <c r="EJ49" s="31"/>
      <c r="EK49" s="31"/>
      <c r="EL49" s="31"/>
      <c r="EM49" s="31"/>
      <c r="EN49" s="31"/>
      <c r="EO49" s="31"/>
      <c r="EP49" s="31"/>
      <c r="EQ49" s="31"/>
      <c r="ER49" s="31"/>
      <c r="ES49" s="31"/>
      <c r="ET49" s="31"/>
      <c r="EU49" s="31"/>
      <c r="EV49" s="31"/>
      <c r="EW49" s="31"/>
      <c r="EX49" s="31"/>
      <c r="EY49" s="31"/>
      <c r="EZ49" s="31"/>
      <c r="FA49" s="31"/>
      <c r="FB49" s="31"/>
      <c r="FC49" s="31"/>
      <c r="FD49" s="31"/>
      <c r="FE49" s="31"/>
    </row>
    <row r="50" spans="1:161" s="16" customFormat="1" ht="18.75" customHeight="1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2" t="s">
        <v>73</v>
      </c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43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5"/>
      <c r="BK50" s="33" t="s">
        <v>36</v>
      </c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1">
        <f>2/1000</f>
        <v>2E-3</v>
      </c>
      <c r="CD50" s="31"/>
      <c r="CE50" s="31"/>
      <c r="CF50" s="31"/>
      <c r="CG50" s="31"/>
      <c r="CH50" s="31"/>
      <c r="CI50" s="31"/>
      <c r="CJ50" s="31"/>
      <c r="CK50" s="31"/>
      <c r="CL50" s="31"/>
      <c r="CM50" s="31"/>
      <c r="CN50" s="31"/>
      <c r="CO50" s="31"/>
      <c r="CP50" s="31"/>
      <c r="CQ50" s="31"/>
      <c r="CR50" s="31"/>
      <c r="CS50" s="31"/>
      <c r="CT50" s="31"/>
      <c r="CU50" s="31"/>
      <c r="CV50" s="31"/>
      <c r="CW50" s="31"/>
      <c r="CX50" s="31"/>
      <c r="CY50" s="31"/>
      <c r="CZ50" s="31"/>
      <c r="DA50" s="31"/>
      <c r="DB50" s="31"/>
      <c r="DC50" s="31"/>
      <c r="DD50" s="31"/>
      <c r="DE50" s="31"/>
      <c r="DF50" s="31"/>
      <c r="DG50" s="31"/>
      <c r="DH50" s="31"/>
      <c r="DI50" s="31"/>
      <c r="DJ50" s="31"/>
      <c r="DK50" s="31"/>
      <c r="DL50" s="31"/>
      <c r="DM50" s="31"/>
      <c r="DN50" s="31"/>
      <c r="DO50" s="31"/>
      <c r="DP50" s="31"/>
      <c r="DQ50" s="31"/>
      <c r="DR50" s="31"/>
      <c r="DS50" s="31"/>
      <c r="DT50" s="31"/>
      <c r="DU50" s="31"/>
      <c r="DV50" s="31"/>
      <c r="DW50" s="31"/>
      <c r="DX50" s="31"/>
      <c r="DY50" s="31"/>
      <c r="DZ50" s="31"/>
      <c r="EA50" s="31"/>
      <c r="EB50" s="31"/>
      <c r="EC50" s="31"/>
      <c r="ED50" s="31">
        <f t="shared" si="0"/>
        <v>2E-3</v>
      </c>
      <c r="EE50" s="31"/>
      <c r="EF50" s="31"/>
      <c r="EG50" s="31"/>
      <c r="EH50" s="31"/>
      <c r="EI50" s="31"/>
      <c r="EJ50" s="31"/>
      <c r="EK50" s="31"/>
      <c r="EL50" s="31"/>
      <c r="EM50" s="31"/>
      <c r="EN50" s="31"/>
      <c r="EO50" s="31"/>
      <c r="EP50" s="31"/>
      <c r="EQ50" s="31"/>
      <c r="ER50" s="31"/>
      <c r="ES50" s="31"/>
      <c r="ET50" s="31"/>
      <c r="EU50" s="31"/>
      <c r="EV50" s="31"/>
      <c r="EW50" s="31"/>
      <c r="EX50" s="31"/>
      <c r="EY50" s="31"/>
      <c r="EZ50" s="31"/>
      <c r="FA50" s="31"/>
      <c r="FB50" s="31"/>
      <c r="FC50" s="31"/>
      <c r="FD50" s="31"/>
      <c r="FE50" s="31"/>
    </row>
    <row r="51" spans="1:161" s="16" customFormat="1" ht="42.75" customHeight="1" x14ac:dyDescent="0.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2" t="s">
        <v>74</v>
      </c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46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8"/>
      <c r="BK51" s="33" t="s">
        <v>31</v>
      </c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1">
        <f>240/1000</f>
        <v>0.24</v>
      </c>
      <c r="CD51" s="31"/>
      <c r="CE51" s="31"/>
      <c r="CF51" s="31"/>
      <c r="CG51" s="31"/>
      <c r="CH51" s="31"/>
      <c r="CI51" s="31"/>
      <c r="CJ51" s="31"/>
      <c r="CK51" s="31"/>
      <c r="CL51" s="31"/>
      <c r="CM51" s="31"/>
      <c r="CN51" s="31"/>
      <c r="CO51" s="31"/>
      <c r="CP51" s="31"/>
      <c r="CQ51" s="31"/>
      <c r="CR51" s="31"/>
      <c r="CS51" s="31"/>
      <c r="CT51" s="31"/>
      <c r="CU51" s="31"/>
      <c r="CV51" s="31"/>
      <c r="CW51" s="31"/>
      <c r="CX51" s="31"/>
      <c r="CY51" s="31"/>
      <c r="CZ51" s="31"/>
      <c r="DA51" s="31"/>
      <c r="DB51" s="31">
        <v>0.15678400000000001</v>
      </c>
      <c r="DC51" s="31"/>
      <c r="DD51" s="31"/>
      <c r="DE51" s="31"/>
      <c r="DF51" s="31"/>
      <c r="DG51" s="31"/>
      <c r="DH51" s="31"/>
      <c r="DI51" s="31"/>
      <c r="DJ51" s="31"/>
      <c r="DK51" s="31"/>
      <c r="DL51" s="31"/>
      <c r="DM51" s="31"/>
      <c r="DN51" s="31"/>
      <c r="DO51" s="31"/>
      <c r="DP51" s="31"/>
      <c r="DQ51" s="31"/>
      <c r="DR51" s="31"/>
      <c r="DS51" s="31"/>
      <c r="DT51" s="31"/>
      <c r="DU51" s="31"/>
      <c r="DV51" s="31"/>
      <c r="DW51" s="31"/>
      <c r="DX51" s="31"/>
      <c r="DY51" s="31"/>
      <c r="DZ51" s="31"/>
      <c r="EA51" s="31"/>
      <c r="EB51" s="31"/>
      <c r="EC51" s="31"/>
      <c r="ED51" s="31">
        <f t="shared" si="0"/>
        <v>8.3215999999999984E-2</v>
      </c>
      <c r="EE51" s="31"/>
      <c r="EF51" s="31"/>
      <c r="EG51" s="31"/>
      <c r="EH51" s="31"/>
      <c r="EI51" s="31"/>
      <c r="EJ51" s="31"/>
      <c r="EK51" s="31"/>
      <c r="EL51" s="31"/>
      <c r="EM51" s="31"/>
      <c r="EN51" s="31"/>
      <c r="EO51" s="31"/>
      <c r="EP51" s="31"/>
      <c r="EQ51" s="31"/>
      <c r="ER51" s="31"/>
      <c r="ES51" s="31"/>
      <c r="ET51" s="31"/>
      <c r="EU51" s="31"/>
      <c r="EV51" s="31"/>
      <c r="EW51" s="31"/>
      <c r="EX51" s="31"/>
      <c r="EY51" s="31"/>
      <c r="EZ51" s="31"/>
      <c r="FA51" s="31"/>
      <c r="FB51" s="31"/>
      <c r="FC51" s="31"/>
      <c r="FD51" s="31"/>
      <c r="FE51" s="31"/>
    </row>
    <row r="52" spans="1:161" s="16" customFormat="1" ht="24.75" customHeight="1" x14ac:dyDescent="0.2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49" t="s">
        <v>75</v>
      </c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32" t="s">
        <v>76</v>
      </c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3" t="s">
        <v>42</v>
      </c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1">
        <f>0.15/1000</f>
        <v>1.4999999999999999E-4</v>
      </c>
      <c r="CD52" s="31"/>
      <c r="CE52" s="31"/>
      <c r="CF52" s="31"/>
      <c r="CG52" s="31"/>
      <c r="CH52" s="31"/>
      <c r="CI52" s="31"/>
      <c r="CJ52" s="31"/>
      <c r="CK52" s="31"/>
      <c r="CL52" s="31"/>
      <c r="CM52" s="31"/>
      <c r="CN52" s="31"/>
      <c r="CO52" s="31"/>
      <c r="CP52" s="31"/>
      <c r="CQ52" s="31"/>
      <c r="CR52" s="31"/>
      <c r="CS52" s="31"/>
      <c r="CT52" s="31"/>
      <c r="CU52" s="31"/>
      <c r="CV52" s="31"/>
      <c r="CW52" s="31"/>
      <c r="CX52" s="31"/>
      <c r="CY52" s="31"/>
      <c r="CZ52" s="31"/>
      <c r="DA52" s="31"/>
      <c r="DB52" s="31"/>
      <c r="DC52" s="31"/>
      <c r="DD52" s="31"/>
      <c r="DE52" s="31"/>
      <c r="DF52" s="31"/>
      <c r="DG52" s="31"/>
      <c r="DH52" s="31"/>
      <c r="DI52" s="31"/>
      <c r="DJ52" s="31"/>
      <c r="DK52" s="31"/>
      <c r="DL52" s="31"/>
      <c r="DM52" s="31"/>
      <c r="DN52" s="31"/>
      <c r="DO52" s="31"/>
      <c r="DP52" s="31"/>
      <c r="DQ52" s="31"/>
      <c r="DR52" s="31"/>
      <c r="DS52" s="31"/>
      <c r="DT52" s="31"/>
      <c r="DU52" s="31"/>
      <c r="DV52" s="31"/>
      <c r="DW52" s="31"/>
      <c r="DX52" s="31"/>
      <c r="DY52" s="31"/>
      <c r="DZ52" s="31"/>
      <c r="EA52" s="31"/>
      <c r="EB52" s="31"/>
      <c r="EC52" s="31"/>
      <c r="ED52" s="31">
        <f t="shared" si="0"/>
        <v>1.4999999999999999E-4</v>
      </c>
      <c r="EE52" s="31"/>
      <c r="EF52" s="31"/>
      <c r="EG52" s="31"/>
      <c r="EH52" s="31"/>
      <c r="EI52" s="31"/>
      <c r="EJ52" s="31"/>
      <c r="EK52" s="31"/>
      <c r="EL52" s="31"/>
      <c r="EM52" s="31"/>
      <c r="EN52" s="31"/>
      <c r="EO52" s="31"/>
      <c r="EP52" s="31"/>
      <c r="EQ52" s="31"/>
      <c r="ER52" s="31"/>
      <c r="ES52" s="31"/>
      <c r="ET52" s="31"/>
      <c r="EU52" s="31"/>
      <c r="EV52" s="31"/>
      <c r="EW52" s="31"/>
      <c r="EX52" s="31"/>
      <c r="EY52" s="31"/>
      <c r="EZ52" s="31"/>
      <c r="FA52" s="31"/>
      <c r="FB52" s="31"/>
      <c r="FC52" s="31"/>
      <c r="FD52" s="31"/>
      <c r="FE52" s="31"/>
    </row>
    <row r="53" spans="1:161" s="16" customFormat="1" ht="24.75" customHeight="1" x14ac:dyDescent="0.2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49" t="s">
        <v>40</v>
      </c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32" t="s">
        <v>77</v>
      </c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3" t="s">
        <v>42</v>
      </c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1">
        <f>1/1000</f>
        <v>1E-3</v>
      </c>
      <c r="CD53" s="31"/>
      <c r="CE53" s="31"/>
      <c r="CF53" s="31"/>
      <c r="CG53" s="31"/>
      <c r="CH53" s="31"/>
      <c r="CI53" s="31"/>
      <c r="CJ53" s="31"/>
      <c r="CK53" s="31"/>
      <c r="CL53" s="31"/>
      <c r="CM53" s="31"/>
      <c r="CN53" s="31"/>
      <c r="CO53" s="31"/>
      <c r="CP53" s="31"/>
      <c r="CQ53" s="31"/>
      <c r="CR53" s="31"/>
      <c r="CS53" s="31"/>
      <c r="CT53" s="31"/>
      <c r="CU53" s="31"/>
      <c r="CV53" s="31"/>
      <c r="CW53" s="31"/>
      <c r="CX53" s="31"/>
      <c r="CY53" s="31"/>
      <c r="CZ53" s="31"/>
      <c r="DA53" s="31"/>
      <c r="DB53" s="31"/>
      <c r="DC53" s="31"/>
      <c r="DD53" s="31"/>
      <c r="DE53" s="31"/>
      <c r="DF53" s="31"/>
      <c r="DG53" s="31"/>
      <c r="DH53" s="31"/>
      <c r="DI53" s="31"/>
      <c r="DJ53" s="31"/>
      <c r="DK53" s="31"/>
      <c r="DL53" s="31"/>
      <c r="DM53" s="31"/>
      <c r="DN53" s="31"/>
      <c r="DO53" s="31"/>
      <c r="DP53" s="31"/>
      <c r="DQ53" s="31"/>
      <c r="DR53" s="31"/>
      <c r="DS53" s="31"/>
      <c r="DT53" s="31"/>
      <c r="DU53" s="31"/>
      <c r="DV53" s="31"/>
      <c r="DW53" s="31"/>
      <c r="DX53" s="31"/>
      <c r="DY53" s="31"/>
      <c r="DZ53" s="31"/>
      <c r="EA53" s="31"/>
      <c r="EB53" s="31"/>
      <c r="EC53" s="31"/>
      <c r="ED53" s="31">
        <f t="shared" si="0"/>
        <v>1E-3</v>
      </c>
      <c r="EE53" s="31"/>
      <c r="EF53" s="31"/>
      <c r="EG53" s="31"/>
      <c r="EH53" s="31"/>
      <c r="EI53" s="31"/>
      <c r="EJ53" s="31"/>
      <c r="EK53" s="31"/>
      <c r="EL53" s="31"/>
      <c r="EM53" s="31"/>
      <c r="EN53" s="31"/>
      <c r="EO53" s="31"/>
      <c r="EP53" s="31"/>
      <c r="EQ53" s="31"/>
      <c r="ER53" s="31"/>
      <c r="ES53" s="31"/>
      <c r="ET53" s="31"/>
      <c r="EU53" s="31"/>
      <c r="EV53" s="31"/>
      <c r="EW53" s="31"/>
      <c r="EX53" s="31"/>
      <c r="EY53" s="31"/>
      <c r="EZ53" s="31"/>
      <c r="FA53" s="31"/>
      <c r="FB53" s="31"/>
      <c r="FC53" s="31"/>
      <c r="FD53" s="31"/>
      <c r="FE53" s="31"/>
    </row>
    <row r="54" spans="1:161" s="16" customFormat="1" ht="24.75" customHeight="1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49" t="s">
        <v>40</v>
      </c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0" t="s">
        <v>78</v>
      </c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  <c r="BI54" s="41"/>
      <c r="BJ54" s="42"/>
      <c r="BK54" s="33" t="s">
        <v>42</v>
      </c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1">
        <f>0.5/1000</f>
        <v>5.0000000000000001E-4</v>
      </c>
      <c r="CD54" s="31"/>
      <c r="CE54" s="31"/>
      <c r="CF54" s="31"/>
      <c r="CG54" s="31"/>
      <c r="CH54" s="31"/>
      <c r="CI54" s="31"/>
      <c r="CJ54" s="31"/>
      <c r="CK54" s="31"/>
      <c r="CL54" s="31"/>
      <c r="CM54" s="31"/>
      <c r="CN54" s="31"/>
      <c r="CO54" s="31"/>
      <c r="CP54" s="31"/>
      <c r="CQ54" s="31"/>
      <c r="CR54" s="31"/>
      <c r="CS54" s="31"/>
      <c r="CT54" s="31"/>
      <c r="CU54" s="31"/>
      <c r="CV54" s="31"/>
      <c r="CW54" s="31"/>
      <c r="CX54" s="31"/>
      <c r="CY54" s="31"/>
      <c r="CZ54" s="31"/>
      <c r="DA54" s="31"/>
      <c r="DB54" s="31"/>
      <c r="DC54" s="31"/>
      <c r="DD54" s="31"/>
      <c r="DE54" s="31"/>
      <c r="DF54" s="31"/>
      <c r="DG54" s="31"/>
      <c r="DH54" s="31"/>
      <c r="DI54" s="31"/>
      <c r="DJ54" s="31"/>
      <c r="DK54" s="31"/>
      <c r="DL54" s="31"/>
      <c r="DM54" s="31"/>
      <c r="DN54" s="31"/>
      <c r="DO54" s="31"/>
      <c r="DP54" s="31"/>
      <c r="DQ54" s="31"/>
      <c r="DR54" s="31"/>
      <c r="DS54" s="31"/>
      <c r="DT54" s="31"/>
      <c r="DU54" s="31"/>
      <c r="DV54" s="31"/>
      <c r="DW54" s="31"/>
      <c r="DX54" s="31"/>
      <c r="DY54" s="31"/>
      <c r="DZ54" s="31"/>
      <c r="EA54" s="31"/>
      <c r="EB54" s="31"/>
      <c r="EC54" s="31"/>
      <c r="ED54" s="31">
        <f t="shared" si="0"/>
        <v>5.0000000000000001E-4</v>
      </c>
      <c r="EE54" s="31"/>
      <c r="EF54" s="31"/>
      <c r="EG54" s="31"/>
      <c r="EH54" s="31"/>
      <c r="EI54" s="31"/>
      <c r="EJ54" s="31"/>
      <c r="EK54" s="31"/>
      <c r="EL54" s="31"/>
      <c r="EM54" s="31"/>
      <c r="EN54" s="31"/>
      <c r="EO54" s="31"/>
      <c r="EP54" s="31"/>
      <c r="EQ54" s="31"/>
      <c r="ER54" s="31"/>
      <c r="ES54" s="31"/>
      <c r="ET54" s="31"/>
      <c r="EU54" s="31"/>
      <c r="EV54" s="31"/>
      <c r="EW54" s="31"/>
      <c r="EX54" s="31"/>
      <c r="EY54" s="31"/>
      <c r="EZ54" s="31"/>
      <c r="FA54" s="31"/>
      <c r="FB54" s="31"/>
      <c r="FC54" s="31"/>
      <c r="FD54" s="31"/>
      <c r="FE54" s="31"/>
    </row>
    <row r="55" spans="1:161" s="16" customFormat="1" ht="24.75" customHeight="1" x14ac:dyDescent="0.2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49" t="s">
        <v>40</v>
      </c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6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8"/>
      <c r="BK55" s="33" t="s">
        <v>36</v>
      </c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1">
        <f>8.796/1000</f>
        <v>8.796E-3</v>
      </c>
      <c r="CD55" s="31"/>
      <c r="CE55" s="31"/>
      <c r="CF55" s="31"/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/>
      <c r="CR55" s="31"/>
      <c r="CS55" s="31"/>
      <c r="CT55" s="31"/>
      <c r="CU55" s="31"/>
      <c r="CV55" s="31"/>
      <c r="CW55" s="31"/>
      <c r="CX55" s="31"/>
      <c r="CY55" s="31"/>
      <c r="CZ55" s="31"/>
      <c r="DA55" s="31"/>
      <c r="DB55" s="31"/>
      <c r="DC55" s="31"/>
      <c r="DD55" s="31"/>
      <c r="DE55" s="31"/>
      <c r="DF55" s="31"/>
      <c r="DG55" s="31"/>
      <c r="DH55" s="31"/>
      <c r="DI55" s="31"/>
      <c r="DJ55" s="31"/>
      <c r="DK55" s="31"/>
      <c r="DL55" s="31"/>
      <c r="DM55" s="31"/>
      <c r="DN55" s="31"/>
      <c r="DO55" s="31"/>
      <c r="DP55" s="31"/>
      <c r="DQ55" s="31"/>
      <c r="DR55" s="31"/>
      <c r="DS55" s="31"/>
      <c r="DT55" s="31"/>
      <c r="DU55" s="31"/>
      <c r="DV55" s="31"/>
      <c r="DW55" s="31"/>
      <c r="DX55" s="31"/>
      <c r="DY55" s="31"/>
      <c r="DZ55" s="31"/>
      <c r="EA55" s="31"/>
      <c r="EB55" s="31"/>
      <c r="EC55" s="31"/>
      <c r="ED55" s="31">
        <f t="shared" si="0"/>
        <v>8.796E-3</v>
      </c>
      <c r="EE55" s="31"/>
      <c r="EF55" s="31"/>
      <c r="EG55" s="31"/>
      <c r="EH55" s="31"/>
      <c r="EI55" s="31"/>
      <c r="EJ55" s="31"/>
      <c r="EK55" s="31"/>
      <c r="EL55" s="31"/>
      <c r="EM55" s="31"/>
      <c r="EN55" s="31"/>
      <c r="EO55" s="31"/>
      <c r="EP55" s="31"/>
      <c r="EQ55" s="31"/>
      <c r="ER55" s="31"/>
      <c r="ES55" s="31"/>
      <c r="ET55" s="31"/>
      <c r="EU55" s="31"/>
      <c r="EV55" s="31"/>
      <c r="EW55" s="31"/>
      <c r="EX55" s="31"/>
      <c r="EY55" s="31"/>
      <c r="EZ55" s="31"/>
      <c r="FA55" s="31"/>
      <c r="FB55" s="31"/>
      <c r="FC55" s="31"/>
      <c r="FD55" s="31"/>
      <c r="FE55" s="31"/>
    </row>
    <row r="56" spans="1:161" s="16" customFormat="1" ht="24.75" customHeight="1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49" t="s">
        <v>79</v>
      </c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32" t="s">
        <v>80</v>
      </c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3" t="s">
        <v>36</v>
      </c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1">
        <f>1.577/1000</f>
        <v>1.5770000000000001E-3</v>
      </c>
      <c r="CD56" s="31"/>
      <c r="CE56" s="31"/>
      <c r="CF56" s="31"/>
      <c r="CG56" s="31"/>
      <c r="CH56" s="31"/>
      <c r="CI56" s="31"/>
      <c r="CJ56" s="31"/>
      <c r="CK56" s="31"/>
      <c r="CL56" s="31"/>
      <c r="CM56" s="31"/>
      <c r="CN56" s="31"/>
      <c r="CO56" s="31"/>
      <c r="CP56" s="31"/>
      <c r="CQ56" s="31"/>
      <c r="CR56" s="31"/>
      <c r="CS56" s="31"/>
      <c r="CT56" s="31"/>
      <c r="CU56" s="31"/>
      <c r="CV56" s="31"/>
      <c r="CW56" s="31"/>
      <c r="CX56" s="31"/>
      <c r="CY56" s="31"/>
      <c r="CZ56" s="31"/>
      <c r="DA56" s="31"/>
      <c r="DB56" s="31"/>
      <c r="DC56" s="31"/>
      <c r="DD56" s="31"/>
      <c r="DE56" s="31"/>
      <c r="DF56" s="31"/>
      <c r="DG56" s="31"/>
      <c r="DH56" s="31"/>
      <c r="DI56" s="31"/>
      <c r="DJ56" s="31"/>
      <c r="DK56" s="31"/>
      <c r="DL56" s="31"/>
      <c r="DM56" s="31"/>
      <c r="DN56" s="31"/>
      <c r="DO56" s="31"/>
      <c r="DP56" s="31"/>
      <c r="DQ56" s="31"/>
      <c r="DR56" s="31"/>
      <c r="DS56" s="31"/>
      <c r="DT56" s="31"/>
      <c r="DU56" s="31"/>
      <c r="DV56" s="31"/>
      <c r="DW56" s="31"/>
      <c r="DX56" s="31"/>
      <c r="DY56" s="31"/>
      <c r="DZ56" s="31"/>
      <c r="EA56" s="31"/>
      <c r="EB56" s="31"/>
      <c r="EC56" s="31"/>
      <c r="ED56" s="31">
        <f t="shared" si="0"/>
        <v>1.5770000000000001E-3</v>
      </c>
      <c r="EE56" s="31"/>
      <c r="EF56" s="31"/>
      <c r="EG56" s="31"/>
      <c r="EH56" s="31"/>
      <c r="EI56" s="31"/>
      <c r="EJ56" s="31"/>
      <c r="EK56" s="31"/>
      <c r="EL56" s="31"/>
      <c r="EM56" s="31"/>
      <c r="EN56" s="31"/>
      <c r="EO56" s="31"/>
      <c r="EP56" s="31"/>
      <c r="EQ56" s="31"/>
      <c r="ER56" s="31"/>
      <c r="ES56" s="31"/>
      <c r="ET56" s="31"/>
      <c r="EU56" s="31"/>
      <c r="EV56" s="31"/>
      <c r="EW56" s="31"/>
      <c r="EX56" s="31"/>
      <c r="EY56" s="31"/>
      <c r="EZ56" s="31"/>
      <c r="FA56" s="31"/>
      <c r="FB56" s="31"/>
      <c r="FC56" s="31"/>
      <c r="FD56" s="31"/>
      <c r="FE56" s="31"/>
    </row>
    <row r="57" spans="1:161" s="16" customFormat="1" ht="24.75" customHeight="1" x14ac:dyDescent="0.2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50" t="s">
        <v>81</v>
      </c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2"/>
      <c r="AQ57" s="40" t="s">
        <v>82</v>
      </c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  <c r="BI57" s="41"/>
      <c r="BJ57" s="42"/>
      <c r="BK57" s="33" t="s">
        <v>36</v>
      </c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  <c r="CA57" s="33"/>
      <c r="CB57" s="33"/>
      <c r="CC57" s="31">
        <f>2.221/1000</f>
        <v>2.2209999999999999E-3</v>
      </c>
      <c r="CD57" s="31"/>
      <c r="CE57" s="31"/>
      <c r="CF57" s="31"/>
      <c r="CG57" s="31"/>
      <c r="CH57" s="31"/>
      <c r="CI57" s="31"/>
      <c r="CJ57" s="31"/>
      <c r="CK57" s="31"/>
      <c r="CL57" s="31"/>
      <c r="CM57" s="31"/>
      <c r="CN57" s="31"/>
      <c r="CO57" s="31"/>
      <c r="CP57" s="31"/>
      <c r="CQ57" s="31"/>
      <c r="CR57" s="31"/>
      <c r="CS57" s="31"/>
      <c r="CT57" s="31"/>
      <c r="CU57" s="31"/>
      <c r="CV57" s="31"/>
      <c r="CW57" s="31"/>
      <c r="CX57" s="31"/>
      <c r="CY57" s="31"/>
      <c r="CZ57" s="31"/>
      <c r="DA57" s="31"/>
      <c r="DB57" s="31"/>
      <c r="DC57" s="31"/>
      <c r="DD57" s="31"/>
      <c r="DE57" s="31"/>
      <c r="DF57" s="31"/>
      <c r="DG57" s="31"/>
      <c r="DH57" s="31"/>
      <c r="DI57" s="31"/>
      <c r="DJ57" s="31"/>
      <c r="DK57" s="31"/>
      <c r="DL57" s="31"/>
      <c r="DM57" s="31"/>
      <c r="DN57" s="31"/>
      <c r="DO57" s="31"/>
      <c r="DP57" s="31"/>
      <c r="DQ57" s="31"/>
      <c r="DR57" s="31"/>
      <c r="DS57" s="31"/>
      <c r="DT57" s="31"/>
      <c r="DU57" s="31"/>
      <c r="DV57" s="31"/>
      <c r="DW57" s="31"/>
      <c r="DX57" s="31"/>
      <c r="DY57" s="31"/>
      <c r="DZ57" s="31"/>
      <c r="EA57" s="31"/>
      <c r="EB57" s="31"/>
      <c r="EC57" s="31"/>
      <c r="ED57" s="31">
        <f t="shared" si="0"/>
        <v>2.2209999999999999E-3</v>
      </c>
      <c r="EE57" s="31"/>
      <c r="EF57" s="31"/>
      <c r="EG57" s="31"/>
      <c r="EH57" s="31"/>
      <c r="EI57" s="31"/>
      <c r="EJ57" s="31"/>
      <c r="EK57" s="31"/>
      <c r="EL57" s="31"/>
      <c r="EM57" s="31"/>
      <c r="EN57" s="31"/>
      <c r="EO57" s="31"/>
      <c r="EP57" s="31"/>
      <c r="EQ57" s="31"/>
      <c r="ER57" s="31"/>
      <c r="ES57" s="31"/>
      <c r="ET57" s="31"/>
      <c r="EU57" s="31"/>
      <c r="EV57" s="31"/>
      <c r="EW57" s="31"/>
      <c r="EX57" s="31"/>
      <c r="EY57" s="31"/>
      <c r="EZ57" s="31"/>
      <c r="FA57" s="31"/>
      <c r="FB57" s="31"/>
      <c r="FC57" s="31"/>
      <c r="FD57" s="31"/>
      <c r="FE57" s="31"/>
    </row>
    <row r="58" spans="1:161" s="16" customFormat="1" ht="24.75" customHeight="1" x14ac:dyDescent="0.2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2" t="s">
        <v>83</v>
      </c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46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8"/>
      <c r="BK58" s="33" t="s">
        <v>36</v>
      </c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1">
        <f>1.984/1000</f>
        <v>1.9840000000000001E-3</v>
      </c>
      <c r="CD58" s="31"/>
      <c r="CE58" s="31"/>
      <c r="CF58" s="31"/>
      <c r="CG58" s="31"/>
      <c r="CH58" s="31"/>
      <c r="CI58" s="31"/>
      <c r="CJ58" s="31"/>
      <c r="CK58" s="31"/>
      <c r="CL58" s="31"/>
      <c r="CM58" s="31"/>
      <c r="CN58" s="31"/>
      <c r="CO58" s="31"/>
      <c r="CP58" s="31"/>
      <c r="CQ58" s="31"/>
      <c r="CR58" s="31"/>
      <c r="CS58" s="31"/>
      <c r="CT58" s="31"/>
      <c r="CU58" s="31"/>
      <c r="CV58" s="31"/>
      <c r="CW58" s="31"/>
      <c r="CX58" s="31"/>
      <c r="CY58" s="31"/>
      <c r="CZ58" s="31"/>
      <c r="DA58" s="31"/>
      <c r="DB58" s="31"/>
      <c r="DC58" s="31"/>
      <c r="DD58" s="31"/>
      <c r="DE58" s="31"/>
      <c r="DF58" s="31"/>
      <c r="DG58" s="31"/>
      <c r="DH58" s="31"/>
      <c r="DI58" s="31"/>
      <c r="DJ58" s="31"/>
      <c r="DK58" s="31"/>
      <c r="DL58" s="31"/>
      <c r="DM58" s="31"/>
      <c r="DN58" s="31"/>
      <c r="DO58" s="31"/>
      <c r="DP58" s="31"/>
      <c r="DQ58" s="31"/>
      <c r="DR58" s="31"/>
      <c r="DS58" s="31"/>
      <c r="DT58" s="31"/>
      <c r="DU58" s="31"/>
      <c r="DV58" s="31"/>
      <c r="DW58" s="31"/>
      <c r="DX58" s="31"/>
      <c r="DY58" s="31"/>
      <c r="DZ58" s="31"/>
      <c r="EA58" s="31"/>
      <c r="EB58" s="31"/>
      <c r="EC58" s="31"/>
      <c r="ED58" s="31">
        <f t="shared" si="0"/>
        <v>1.9840000000000001E-3</v>
      </c>
      <c r="EE58" s="31"/>
      <c r="EF58" s="31"/>
      <c r="EG58" s="31"/>
      <c r="EH58" s="31"/>
      <c r="EI58" s="31"/>
      <c r="EJ58" s="31"/>
      <c r="EK58" s="31"/>
      <c r="EL58" s="31"/>
      <c r="EM58" s="31"/>
      <c r="EN58" s="31"/>
      <c r="EO58" s="31"/>
      <c r="EP58" s="31"/>
      <c r="EQ58" s="31"/>
      <c r="ER58" s="31"/>
      <c r="ES58" s="31"/>
      <c r="ET58" s="31"/>
      <c r="EU58" s="31"/>
      <c r="EV58" s="31"/>
      <c r="EW58" s="31"/>
      <c r="EX58" s="31"/>
      <c r="EY58" s="31"/>
      <c r="EZ58" s="31"/>
      <c r="FA58" s="31"/>
      <c r="FB58" s="31"/>
      <c r="FC58" s="31"/>
      <c r="FD58" s="31"/>
      <c r="FE58" s="31"/>
    </row>
    <row r="59" spans="1:161" s="16" customFormat="1" ht="24.75" customHeight="1" x14ac:dyDescent="0.2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49" t="s">
        <v>84</v>
      </c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32" t="s">
        <v>85</v>
      </c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3" t="s">
        <v>36</v>
      </c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1">
        <f>3.644/1000</f>
        <v>3.6440000000000001E-3</v>
      </c>
      <c r="CD59" s="31"/>
      <c r="CE59" s="31"/>
      <c r="CF59" s="31"/>
      <c r="CG59" s="31"/>
      <c r="CH59" s="31"/>
      <c r="CI59" s="31"/>
      <c r="CJ59" s="31"/>
      <c r="CK59" s="31"/>
      <c r="CL59" s="31"/>
      <c r="CM59" s="31"/>
      <c r="CN59" s="31"/>
      <c r="CO59" s="31"/>
      <c r="CP59" s="31"/>
      <c r="CQ59" s="31"/>
      <c r="CR59" s="31"/>
      <c r="CS59" s="31"/>
      <c r="CT59" s="31"/>
      <c r="CU59" s="31"/>
      <c r="CV59" s="31"/>
      <c r="CW59" s="31"/>
      <c r="CX59" s="31"/>
      <c r="CY59" s="31"/>
      <c r="CZ59" s="31"/>
      <c r="DA59" s="31"/>
      <c r="DB59" s="31"/>
      <c r="DC59" s="31"/>
      <c r="DD59" s="31"/>
      <c r="DE59" s="31"/>
      <c r="DF59" s="31"/>
      <c r="DG59" s="31"/>
      <c r="DH59" s="31"/>
      <c r="DI59" s="31"/>
      <c r="DJ59" s="31"/>
      <c r="DK59" s="31"/>
      <c r="DL59" s="31"/>
      <c r="DM59" s="31"/>
      <c r="DN59" s="31"/>
      <c r="DO59" s="31"/>
      <c r="DP59" s="31"/>
      <c r="DQ59" s="31"/>
      <c r="DR59" s="31"/>
      <c r="DS59" s="31"/>
      <c r="DT59" s="31"/>
      <c r="DU59" s="31"/>
      <c r="DV59" s="31"/>
      <c r="DW59" s="31"/>
      <c r="DX59" s="31"/>
      <c r="DY59" s="31"/>
      <c r="DZ59" s="31"/>
      <c r="EA59" s="31"/>
      <c r="EB59" s="31"/>
      <c r="EC59" s="31"/>
      <c r="ED59" s="31">
        <f t="shared" si="0"/>
        <v>3.6440000000000001E-3</v>
      </c>
      <c r="EE59" s="31"/>
      <c r="EF59" s="31"/>
      <c r="EG59" s="31"/>
      <c r="EH59" s="31"/>
      <c r="EI59" s="31"/>
      <c r="EJ59" s="31"/>
      <c r="EK59" s="31"/>
      <c r="EL59" s="31"/>
      <c r="EM59" s="31"/>
      <c r="EN59" s="31"/>
      <c r="EO59" s="31"/>
      <c r="EP59" s="31"/>
      <c r="EQ59" s="31"/>
      <c r="ER59" s="31"/>
      <c r="ES59" s="31"/>
      <c r="ET59" s="31"/>
      <c r="EU59" s="31"/>
      <c r="EV59" s="31"/>
      <c r="EW59" s="31"/>
      <c r="EX59" s="31"/>
      <c r="EY59" s="31"/>
      <c r="EZ59" s="31"/>
      <c r="FA59" s="31"/>
      <c r="FB59" s="31"/>
      <c r="FC59" s="31"/>
      <c r="FD59" s="31"/>
      <c r="FE59" s="31"/>
    </row>
    <row r="60" spans="1:161" s="16" customFormat="1" ht="24.75" customHeight="1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2" t="s">
        <v>86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 t="s">
        <v>87</v>
      </c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3" t="s">
        <v>42</v>
      </c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  <c r="CA60" s="33"/>
      <c r="CB60" s="33"/>
      <c r="CC60" s="31">
        <f>1/1000</f>
        <v>1E-3</v>
      </c>
      <c r="CD60" s="31"/>
      <c r="CE60" s="31"/>
      <c r="CF60" s="31"/>
      <c r="CG60" s="31"/>
      <c r="CH60" s="31"/>
      <c r="CI60" s="31"/>
      <c r="CJ60" s="31"/>
      <c r="CK60" s="31"/>
      <c r="CL60" s="31"/>
      <c r="CM60" s="31"/>
      <c r="CN60" s="31"/>
      <c r="CO60" s="31"/>
      <c r="CP60" s="31"/>
      <c r="CQ60" s="31"/>
      <c r="CR60" s="31"/>
      <c r="CS60" s="31"/>
      <c r="CT60" s="31"/>
      <c r="CU60" s="31"/>
      <c r="CV60" s="31"/>
      <c r="CW60" s="31"/>
      <c r="CX60" s="31"/>
      <c r="CY60" s="31"/>
      <c r="CZ60" s="31"/>
      <c r="DA60" s="31"/>
      <c r="DB60" s="31"/>
      <c r="DC60" s="31"/>
      <c r="DD60" s="31"/>
      <c r="DE60" s="31"/>
      <c r="DF60" s="31"/>
      <c r="DG60" s="31"/>
      <c r="DH60" s="31"/>
      <c r="DI60" s="31"/>
      <c r="DJ60" s="31"/>
      <c r="DK60" s="31"/>
      <c r="DL60" s="31"/>
      <c r="DM60" s="31"/>
      <c r="DN60" s="31"/>
      <c r="DO60" s="31"/>
      <c r="DP60" s="31"/>
      <c r="DQ60" s="31"/>
      <c r="DR60" s="31"/>
      <c r="DS60" s="31"/>
      <c r="DT60" s="31"/>
      <c r="DU60" s="31"/>
      <c r="DV60" s="31"/>
      <c r="DW60" s="31"/>
      <c r="DX60" s="31"/>
      <c r="DY60" s="31"/>
      <c r="DZ60" s="31"/>
      <c r="EA60" s="31"/>
      <c r="EB60" s="31"/>
      <c r="EC60" s="31"/>
      <c r="ED60" s="31">
        <f t="shared" si="0"/>
        <v>1E-3</v>
      </c>
      <c r="EE60" s="31"/>
      <c r="EF60" s="31"/>
      <c r="EG60" s="31"/>
      <c r="EH60" s="31"/>
      <c r="EI60" s="31"/>
      <c r="EJ60" s="31"/>
      <c r="EK60" s="31"/>
      <c r="EL60" s="31"/>
      <c r="EM60" s="31"/>
      <c r="EN60" s="31"/>
      <c r="EO60" s="31"/>
      <c r="EP60" s="31"/>
      <c r="EQ60" s="31"/>
      <c r="ER60" s="31"/>
      <c r="ES60" s="31"/>
      <c r="ET60" s="31"/>
      <c r="EU60" s="31"/>
      <c r="EV60" s="31"/>
      <c r="EW60" s="31"/>
      <c r="EX60" s="31"/>
      <c r="EY60" s="31"/>
      <c r="EZ60" s="31"/>
      <c r="FA60" s="31"/>
      <c r="FB60" s="31"/>
      <c r="FC60" s="31"/>
      <c r="FD60" s="31"/>
      <c r="FE60" s="31"/>
    </row>
    <row r="61" spans="1:161" s="16" customFormat="1" ht="24.75" customHeight="1" x14ac:dyDescent="0.2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2" t="s">
        <v>93</v>
      </c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 t="s">
        <v>94</v>
      </c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3" t="s">
        <v>36</v>
      </c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  <c r="CA61" s="33"/>
      <c r="CB61" s="33"/>
      <c r="CC61" s="31">
        <v>0</v>
      </c>
      <c r="CD61" s="31"/>
      <c r="CE61" s="31"/>
      <c r="CF61" s="31"/>
      <c r="CG61" s="31"/>
      <c r="CH61" s="31"/>
      <c r="CI61" s="31"/>
      <c r="CJ61" s="31"/>
      <c r="CK61" s="31"/>
      <c r="CL61" s="31"/>
      <c r="CM61" s="31"/>
      <c r="CN61" s="31"/>
      <c r="CO61" s="31"/>
      <c r="CP61" s="31"/>
      <c r="CQ61" s="31"/>
      <c r="CR61" s="31"/>
      <c r="CS61" s="31"/>
      <c r="CT61" s="31"/>
      <c r="CU61" s="31"/>
      <c r="CV61" s="31"/>
      <c r="CW61" s="31"/>
      <c r="CX61" s="31"/>
      <c r="CY61" s="31"/>
      <c r="CZ61" s="31"/>
      <c r="DA61" s="31"/>
      <c r="DB61" s="31">
        <f>5.132/1000</f>
        <v>5.1319999999999994E-3</v>
      </c>
      <c r="DC61" s="31"/>
      <c r="DD61" s="31"/>
      <c r="DE61" s="31"/>
      <c r="DF61" s="31"/>
      <c r="DG61" s="31"/>
      <c r="DH61" s="31"/>
      <c r="DI61" s="31"/>
      <c r="DJ61" s="31"/>
      <c r="DK61" s="31"/>
      <c r="DL61" s="31"/>
      <c r="DM61" s="31"/>
      <c r="DN61" s="31"/>
      <c r="DO61" s="31"/>
      <c r="DP61" s="31"/>
      <c r="DQ61" s="31"/>
      <c r="DR61" s="31"/>
      <c r="DS61" s="31"/>
      <c r="DT61" s="31"/>
      <c r="DU61" s="31"/>
      <c r="DV61" s="31"/>
      <c r="DW61" s="31"/>
      <c r="DX61" s="31"/>
      <c r="DY61" s="31"/>
      <c r="DZ61" s="31"/>
      <c r="EA61" s="31"/>
      <c r="EB61" s="31"/>
      <c r="EC61" s="31"/>
      <c r="ED61" s="31">
        <f t="shared" ref="ED61:ED63" si="1">CC61-DB61</f>
        <v>-5.1319999999999994E-3</v>
      </c>
      <c r="EE61" s="31"/>
      <c r="EF61" s="31"/>
      <c r="EG61" s="31"/>
      <c r="EH61" s="31"/>
      <c r="EI61" s="31"/>
      <c r="EJ61" s="31"/>
      <c r="EK61" s="31"/>
      <c r="EL61" s="31"/>
      <c r="EM61" s="31"/>
      <c r="EN61" s="31"/>
      <c r="EO61" s="31"/>
      <c r="EP61" s="31"/>
      <c r="EQ61" s="31"/>
      <c r="ER61" s="31"/>
      <c r="ES61" s="31"/>
      <c r="ET61" s="31"/>
      <c r="EU61" s="31"/>
      <c r="EV61" s="31"/>
      <c r="EW61" s="31"/>
      <c r="EX61" s="31"/>
      <c r="EY61" s="31"/>
      <c r="EZ61" s="31"/>
      <c r="FA61" s="31"/>
      <c r="FB61" s="31"/>
      <c r="FC61" s="31"/>
      <c r="FD61" s="31"/>
      <c r="FE61" s="31"/>
    </row>
    <row r="62" spans="1:161" s="16" customFormat="1" ht="24.75" customHeight="1" x14ac:dyDescent="0.2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2" t="s">
        <v>95</v>
      </c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 t="s">
        <v>96</v>
      </c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3" t="s">
        <v>36</v>
      </c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  <c r="CA62" s="33"/>
      <c r="CB62" s="33"/>
      <c r="CC62" s="31">
        <v>0</v>
      </c>
      <c r="CD62" s="31"/>
      <c r="CE62" s="31"/>
      <c r="CF62" s="31"/>
      <c r="CG62" s="31"/>
      <c r="CH62" s="31"/>
      <c r="CI62" s="31"/>
      <c r="CJ62" s="31"/>
      <c r="CK62" s="31"/>
      <c r="CL62" s="31"/>
      <c r="CM62" s="31"/>
      <c r="CN62" s="31"/>
      <c r="CO62" s="31"/>
      <c r="CP62" s="31"/>
      <c r="CQ62" s="31"/>
      <c r="CR62" s="31"/>
      <c r="CS62" s="31"/>
      <c r="CT62" s="31"/>
      <c r="CU62" s="31"/>
      <c r="CV62" s="31"/>
      <c r="CW62" s="31"/>
      <c r="CX62" s="31"/>
      <c r="CY62" s="31"/>
      <c r="CZ62" s="31"/>
      <c r="DA62" s="31"/>
      <c r="DB62" s="31"/>
      <c r="DC62" s="31"/>
      <c r="DD62" s="31"/>
      <c r="DE62" s="31"/>
      <c r="DF62" s="31"/>
      <c r="DG62" s="31"/>
      <c r="DH62" s="31"/>
      <c r="DI62" s="31"/>
      <c r="DJ62" s="31"/>
      <c r="DK62" s="31"/>
      <c r="DL62" s="31"/>
      <c r="DM62" s="31"/>
      <c r="DN62" s="31"/>
      <c r="DO62" s="31"/>
      <c r="DP62" s="31"/>
      <c r="DQ62" s="31"/>
      <c r="DR62" s="31"/>
      <c r="DS62" s="31"/>
      <c r="DT62" s="31"/>
      <c r="DU62" s="31"/>
      <c r="DV62" s="31"/>
      <c r="DW62" s="31"/>
      <c r="DX62" s="31"/>
      <c r="DY62" s="31"/>
      <c r="DZ62" s="31"/>
      <c r="EA62" s="31"/>
      <c r="EB62" s="31"/>
      <c r="EC62" s="31"/>
      <c r="ED62" s="31">
        <f t="shared" si="1"/>
        <v>0</v>
      </c>
      <c r="EE62" s="31"/>
      <c r="EF62" s="31"/>
      <c r="EG62" s="31"/>
      <c r="EH62" s="31"/>
      <c r="EI62" s="31"/>
      <c r="EJ62" s="31"/>
      <c r="EK62" s="31"/>
      <c r="EL62" s="31"/>
      <c r="EM62" s="31"/>
      <c r="EN62" s="31"/>
      <c r="EO62" s="31"/>
      <c r="EP62" s="31"/>
      <c r="EQ62" s="31"/>
      <c r="ER62" s="31"/>
      <c r="ES62" s="31"/>
      <c r="ET62" s="31"/>
      <c r="EU62" s="31"/>
      <c r="EV62" s="31"/>
      <c r="EW62" s="31"/>
      <c r="EX62" s="31"/>
      <c r="EY62" s="31"/>
      <c r="EZ62" s="31"/>
      <c r="FA62" s="31"/>
      <c r="FB62" s="31"/>
      <c r="FC62" s="31"/>
      <c r="FD62" s="31"/>
      <c r="FE62" s="31"/>
    </row>
    <row r="63" spans="1:161" s="16" customFormat="1" ht="24.75" customHeight="1" x14ac:dyDescent="0.2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2" t="s">
        <v>97</v>
      </c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 t="s">
        <v>98</v>
      </c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3" t="s">
        <v>36</v>
      </c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1">
        <v>0</v>
      </c>
      <c r="CD63" s="31"/>
      <c r="CE63" s="31"/>
      <c r="CF63" s="31"/>
      <c r="CG63" s="31"/>
      <c r="CH63" s="31"/>
      <c r="CI63" s="31"/>
      <c r="CJ63" s="31"/>
      <c r="CK63" s="31"/>
      <c r="CL63" s="31"/>
      <c r="CM63" s="31"/>
      <c r="CN63" s="31"/>
      <c r="CO63" s="31"/>
      <c r="CP63" s="31"/>
      <c r="CQ63" s="31"/>
      <c r="CR63" s="31"/>
      <c r="CS63" s="31"/>
      <c r="CT63" s="31"/>
      <c r="CU63" s="31"/>
      <c r="CV63" s="31"/>
      <c r="CW63" s="31"/>
      <c r="CX63" s="31"/>
      <c r="CY63" s="31"/>
      <c r="CZ63" s="31"/>
      <c r="DA63" s="31"/>
      <c r="DB63" s="31">
        <f>0.126/1000</f>
        <v>1.26E-4</v>
      </c>
      <c r="DC63" s="31"/>
      <c r="DD63" s="31"/>
      <c r="DE63" s="31"/>
      <c r="DF63" s="31"/>
      <c r="DG63" s="31"/>
      <c r="DH63" s="31"/>
      <c r="DI63" s="31"/>
      <c r="DJ63" s="31"/>
      <c r="DK63" s="31"/>
      <c r="DL63" s="31"/>
      <c r="DM63" s="31"/>
      <c r="DN63" s="31"/>
      <c r="DO63" s="31"/>
      <c r="DP63" s="31"/>
      <c r="DQ63" s="31"/>
      <c r="DR63" s="31"/>
      <c r="DS63" s="31"/>
      <c r="DT63" s="31"/>
      <c r="DU63" s="31"/>
      <c r="DV63" s="31"/>
      <c r="DW63" s="31"/>
      <c r="DX63" s="31"/>
      <c r="DY63" s="31"/>
      <c r="DZ63" s="31"/>
      <c r="EA63" s="31"/>
      <c r="EB63" s="31"/>
      <c r="EC63" s="31"/>
      <c r="ED63" s="31">
        <f t="shared" si="1"/>
        <v>-1.26E-4</v>
      </c>
      <c r="EE63" s="31"/>
      <c r="EF63" s="31"/>
      <c r="EG63" s="31"/>
      <c r="EH63" s="31"/>
      <c r="EI63" s="31"/>
      <c r="EJ63" s="31"/>
      <c r="EK63" s="31"/>
      <c r="EL63" s="31"/>
      <c r="EM63" s="31"/>
      <c r="EN63" s="31"/>
      <c r="EO63" s="31"/>
      <c r="EP63" s="31"/>
      <c r="EQ63" s="31"/>
      <c r="ER63" s="31"/>
      <c r="ES63" s="31"/>
      <c r="ET63" s="31"/>
      <c r="EU63" s="31"/>
      <c r="EV63" s="31"/>
      <c r="EW63" s="31"/>
      <c r="EX63" s="31"/>
      <c r="EY63" s="31"/>
      <c r="EZ63" s="31"/>
      <c r="FA63" s="31"/>
      <c r="FB63" s="31"/>
      <c r="FC63" s="31"/>
      <c r="FD63" s="31"/>
      <c r="FE63" s="31"/>
    </row>
    <row r="64" spans="1:161" s="16" customFormat="1" ht="54.75" customHeight="1" x14ac:dyDescent="0.2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2" t="s">
        <v>100</v>
      </c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 t="s">
        <v>99</v>
      </c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3" t="s">
        <v>21</v>
      </c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  <c r="CA64" s="33"/>
      <c r="CB64" s="33"/>
      <c r="CC64" s="31">
        <v>0</v>
      </c>
      <c r="CD64" s="31"/>
      <c r="CE64" s="31"/>
      <c r="CF64" s="31"/>
      <c r="CG64" s="31"/>
      <c r="CH64" s="31"/>
      <c r="CI64" s="31"/>
      <c r="CJ64" s="31"/>
      <c r="CK64" s="31"/>
      <c r="CL64" s="31"/>
      <c r="CM64" s="31"/>
      <c r="CN64" s="31"/>
      <c r="CO64" s="31"/>
      <c r="CP64" s="31"/>
      <c r="CQ64" s="31"/>
      <c r="CR64" s="31"/>
      <c r="CS64" s="31"/>
      <c r="CT64" s="31"/>
      <c r="CU64" s="31"/>
      <c r="CV64" s="31"/>
      <c r="CW64" s="31"/>
      <c r="CX64" s="31"/>
      <c r="CY64" s="31"/>
      <c r="CZ64" s="31"/>
      <c r="DA64" s="31"/>
      <c r="DB64" s="31">
        <f>9.404/1000</f>
        <v>9.4039999999999992E-3</v>
      </c>
      <c r="DC64" s="31"/>
      <c r="DD64" s="31"/>
      <c r="DE64" s="31"/>
      <c r="DF64" s="31"/>
      <c r="DG64" s="31"/>
      <c r="DH64" s="31"/>
      <c r="DI64" s="31"/>
      <c r="DJ64" s="31"/>
      <c r="DK64" s="31"/>
      <c r="DL64" s="31"/>
      <c r="DM64" s="31"/>
      <c r="DN64" s="31"/>
      <c r="DO64" s="31"/>
      <c r="DP64" s="31"/>
      <c r="DQ64" s="31"/>
      <c r="DR64" s="31"/>
      <c r="DS64" s="31"/>
      <c r="DT64" s="31"/>
      <c r="DU64" s="31"/>
      <c r="DV64" s="31"/>
      <c r="DW64" s="31"/>
      <c r="DX64" s="31"/>
      <c r="DY64" s="31"/>
      <c r="DZ64" s="31"/>
      <c r="EA64" s="31"/>
      <c r="EB64" s="31"/>
      <c r="EC64" s="31"/>
      <c r="ED64" s="31">
        <f t="shared" ref="ED64" si="2">CC64-DB64</f>
        <v>-9.4039999999999992E-3</v>
      </c>
      <c r="EE64" s="31"/>
      <c r="EF64" s="31"/>
      <c r="EG64" s="31"/>
      <c r="EH64" s="31"/>
      <c r="EI64" s="31"/>
      <c r="EJ64" s="31"/>
      <c r="EK64" s="31"/>
      <c r="EL64" s="31"/>
      <c r="EM64" s="31"/>
      <c r="EN64" s="31"/>
      <c r="EO64" s="31"/>
      <c r="EP64" s="31"/>
      <c r="EQ64" s="31"/>
      <c r="ER64" s="31"/>
      <c r="ES64" s="31"/>
      <c r="ET64" s="31"/>
      <c r="EU64" s="31"/>
      <c r="EV64" s="31"/>
      <c r="EW64" s="31"/>
      <c r="EX64" s="31"/>
      <c r="EY64" s="31"/>
      <c r="EZ64" s="31"/>
      <c r="FA64" s="31"/>
      <c r="FB64" s="31"/>
      <c r="FC64" s="31"/>
      <c r="FD64" s="31"/>
      <c r="FE64" s="31"/>
    </row>
    <row r="65" spans="1:161" s="16" customFormat="1" ht="32.25" customHeight="1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2" t="s">
        <v>88</v>
      </c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40" t="s">
        <v>89</v>
      </c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2"/>
      <c r="BK65" s="33" t="s">
        <v>21</v>
      </c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1">
        <f>20.3/1000</f>
        <v>2.0300000000000002E-2</v>
      </c>
      <c r="CD65" s="31"/>
      <c r="CE65" s="31"/>
      <c r="CF65" s="31"/>
      <c r="CG65" s="31"/>
      <c r="CH65" s="31"/>
      <c r="CI65" s="31"/>
      <c r="CJ65" s="31"/>
      <c r="CK65" s="31"/>
      <c r="CL65" s="31"/>
      <c r="CM65" s="31"/>
      <c r="CN65" s="31"/>
      <c r="CO65" s="31"/>
      <c r="CP65" s="31"/>
      <c r="CQ65" s="31"/>
      <c r="CR65" s="31"/>
      <c r="CS65" s="31"/>
      <c r="CT65" s="31"/>
      <c r="CU65" s="31"/>
      <c r="CV65" s="31"/>
      <c r="CW65" s="31"/>
      <c r="CX65" s="31"/>
      <c r="CY65" s="31"/>
      <c r="CZ65" s="31"/>
      <c r="DA65" s="31"/>
      <c r="DB65" s="31">
        <f>10.46/1000</f>
        <v>1.0460000000000001E-2</v>
      </c>
      <c r="DC65" s="31"/>
      <c r="DD65" s="31"/>
      <c r="DE65" s="31"/>
      <c r="DF65" s="31"/>
      <c r="DG65" s="31"/>
      <c r="DH65" s="31"/>
      <c r="DI65" s="31"/>
      <c r="DJ65" s="31"/>
      <c r="DK65" s="31"/>
      <c r="DL65" s="31"/>
      <c r="DM65" s="31"/>
      <c r="DN65" s="31"/>
      <c r="DO65" s="31"/>
      <c r="DP65" s="31"/>
      <c r="DQ65" s="31"/>
      <c r="DR65" s="31"/>
      <c r="DS65" s="31"/>
      <c r="DT65" s="31"/>
      <c r="DU65" s="31"/>
      <c r="DV65" s="31"/>
      <c r="DW65" s="31"/>
      <c r="DX65" s="31"/>
      <c r="DY65" s="31"/>
      <c r="DZ65" s="31"/>
      <c r="EA65" s="31"/>
      <c r="EB65" s="31"/>
      <c r="EC65" s="31"/>
      <c r="ED65" s="31">
        <f t="shared" si="0"/>
        <v>9.8400000000000015E-3</v>
      </c>
      <c r="EE65" s="31"/>
      <c r="EF65" s="31"/>
      <c r="EG65" s="31"/>
      <c r="EH65" s="31"/>
      <c r="EI65" s="31"/>
      <c r="EJ65" s="31"/>
      <c r="EK65" s="31"/>
      <c r="EL65" s="31"/>
      <c r="EM65" s="31"/>
      <c r="EN65" s="31"/>
      <c r="EO65" s="31"/>
      <c r="EP65" s="31"/>
      <c r="EQ65" s="31"/>
      <c r="ER65" s="31"/>
      <c r="ES65" s="31"/>
      <c r="ET65" s="31"/>
      <c r="EU65" s="31"/>
      <c r="EV65" s="31"/>
      <c r="EW65" s="31"/>
      <c r="EX65" s="31"/>
      <c r="EY65" s="31"/>
      <c r="EZ65" s="31"/>
      <c r="FA65" s="31"/>
      <c r="FB65" s="31"/>
      <c r="FC65" s="31"/>
      <c r="FD65" s="31"/>
      <c r="FE65" s="31"/>
    </row>
    <row r="66" spans="1:161" s="16" customFormat="1" ht="36" customHeight="1" x14ac:dyDescent="0.2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2" t="s">
        <v>90</v>
      </c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46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8"/>
      <c r="BK66" s="33" t="s">
        <v>42</v>
      </c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1">
        <f>0.7/1000</f>
        <v>6.9999999999999999E-4</v>
      </c>
      <c r="CD66" s="31"/>
      <c r="CE66" s="31"/>
      <c r="CF66" s="31"/>
      <c r="CG66" s="31"/>
      <c r="CH66" s="31"/>
      <c r="CI66" s="31"/>
      <c r="CJ66" s="31"/>
      <c r="CK66" s="31"/>
      <c r="CL66" s="31"/>
      <c r="CM66" s="31"/>
      <c r="CN66" s="31"/>
      <c r="CO66" s="31"/>
      <c r="CP66" s="31"/>
      <c r="CQ66" s="31"/>
      <c r="CR66" s="31"/>
      <c r="CS66" s="31"/>
      <c r="CT66" s="31"/>
      <c r="CU66" s="31"/>
      <c r="CV66" s="31"/>
      <c r="CW66" s="31"/>
      <c r="CX66" s="31"/>
      <c r="CY66" s="31"/>
      <c r="CZ66" s="31"/>
      <c r="DA66" s="31"/>
      <c r="DB66" s="31"/>
      <c r="DC66" s="31"/>
      <c r="DD66" s="31"/>
      <c r="DE66" s="31"/>
      <c r="DF66" s="31"/>
      <c r="DG66" s="31"/>
      <c r="DH66" s="31"/>
      <c r="DI66" s="31"/>
      <c r="DJ66" s="31"/>
      <c r="DK66" s="31"/>
      <c r="DL66" s="31"/>
      <c r="DM66" s="31"/>
      <c r="DN66" s="31"/>
      <c r="DO66" s="31"/>
      <c r="DP66" s="31"/>
      <c r="DQ66" s="31"/>
      <c r="DR66" s="31"/>
      <c r="DS66" s="31"/>
      <c r="DT66" s="31"/>
      <c r="DU66" s="31"/>
      <c r="DV66" s="31"/>
      <c r="DW66" s="31"/>
      <c r="DX66" s="31"/>
      <c r="DY66" s="31"/>
      <c r="DZ66" s="31"/>
      <c r="EA66" s="31"/>
      <c r="EB66" s="31"/>
      <c r="EC66" s="31"/>
      <c r="ED66" s="31">
        <f t="shared" si="0"/>
        <v>6.9999999999999999E-4</v>
      </c>
      <c r="EE66" s="31"/>
      <c r="EF66" s="31"/>
      <c r="EG66" s="31"/>
      <c r="EH66" s="31"/>
      <c r="EI66" s="31"/>
      <c r="EJ66" s="31"/>
      <c r="EK66" s="31"/>
      <c r="EL66" s="31"/>
      <c r="EM66" s="31"/>
      <c r="EN66" s="31"/>
      <c r="EO66" s="31"/>
      <c r="EP66" s="31"/>
      <c r="EQ66" s="31"/>
      <c r="ER66" s="31"/>
      <c r="ES66" s="31"/>
      <c r="ET66" s="31"/>
      <c r="EU66" s="31"/>
      <c r="EV66" s="31"/>
      <c r="EW66" s="31"/>
      <c r="EX66" s="31"/>
      <c r="EY66" s="31"/>
      <c r="EZ66" s="31"/>
      <c r="FA66" s="31"/>
      <c r="FB66" s="31"/>
      <c r="FC66" s="31"/>
      <c r="FD66" s="31"/>
      <c r="FE66" s="31"/>
    </row>
    <row r="67" spans="1:161" s="16" customFormat="1" ht="16.5" customHeight="1" x14ac:dyDescent="0.2">
      <c r="A67" s="31" t="s">
        <v>91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54"/>
      <c r="BD67" s="54"/>
      <c r="BE67" s="54"/>
      <c r="BF67" s="54"/>
      <c r="BG67" s="54"/>
      <c r="BH67" s="54"/>
      <c r="BI67" s="54"/>
      <c r="BJ67" s="54"/>
      <c r="BK67" s="55"/>
      <c r="BL67" s="55"/>
      <c r="BM67" s="55"/>
      <c r="BN67" s="55"/>
      <c r="BO67" s="55"/>
      <c r="BP67" s="55"/>
      <c r="BQ67" s="55"/>
      <c r="BR67" s="55"/>
      <c r="BS67" s="55"/>
      <c r="BT67" s="55"/>
      <c r="BU67" s="55"/>
      <c r="BV67" s="55"/>
      <c r="BW67" s="55"/>
      <c r="BX67" s="55"/>
      <c r="BY67" s="55"/>
      <c r="BZ67" s="55"/>
      <c r="CA67" s="55"/>
      <c r="CB67" s="55"/>
      <c r="CC67" s="31">
        <f>SUM(CC17:DA66)</f>
        <v>4.0141719999999985</v>
      </c>
      <c r="CD67" s="31"/>
      <c r="CE67" s="31"/>
      <c r="CF67" s="31"/>
      <c r="CG67" s="31"/>
      <c r="CH67" s="31"/>
      <c r="CI67" s="31"/>
      <c r="CJ67" s="31"/>
      <c r="CK67" s="31"/>
      <c r="CL67" s="31"/>
      <c r="CM67" s="31"/>
      <c r="CN67" s="31"/>
      <c r="CO67" s="31"/>
      <c r="CP67" s="31"/>
      <c r="CQ67" s="31"/>
      <c r="CR67" s="31"/>
      <c r="CS67" s="31"/>
      <c r="CT67" s="31"/>
      <c r="CU67" s="31"/>
      <c r="CV67" s="31"/>
      <c r="CW67" s="31"/>
      <c r="CX67" s="31"/>
      <c r="CY67" s="31"/>
      <c r="CZ67" s="31"/>
      <c r="DA67" s="31"/>
      <c r="DB67" s="31">
        <f>SUM(DB17:EC66)</f>
        <v>2.8528160000000007</v>
      </c>
      <c r="DC67" s="31"/>
      <c r="DD67" s="31"/>
      <c r="DE67" s="31"/>
      <c r="DF67" s="31"/>
      <c r="DG67" s="31"/>
      <c r="DH67" s="31"/>
      <c r="DI67" s="31"/>
      <c r="DJ67" s="31"/>
      <c r="DK67" s="31"/>
      <c r="DL67" s="31"/>
      <c r="DM67" s="31"/>
      <c r="DN67" s="31"/>
      <c r="DO67" s="31"/>
      <c r="DP67" s="31"/>
      <c r="DQ67" s="31"/>
      <c r="DR67" s="31"/>
      <c r="DS67" s="31"/>
      <c r="DT67" s="31"/>
      <c r="DU67" s="31"/>
      <c r="DV67" s="31"/>
      <c r="DW67" s="31"/>
      <c r="DX67" s="31"/>
      <c r="DY67" s="31"/>
      <c r="DZ67" s="31"/>
      <c r="EA67" s="31"/>
      <c r="EB67" s="31"/>
      <c r="EC67" s="31"/>
      <c r="ED67" s="31">
        <f>SUM(ED17:FE66)</f>
        <v>1.1613559999999994</v>
      </c>
      <c r="EE67" s="31"/>
      <c r="EF67" s="31"/>
      <c r="EG67" s="31"/>
      <c r="EH67" s="31"/>
      <c r="EI67" s="31"/>
      <c r="EJ67" s="31"/>
      <c r="EK67" s="31"/>
      <c r="EL67" s="31"/>
      <c r="EM67" s="31"/>
      <c r="EN67" s="31"/>
      <c r="EO67" s="31"/>
      <c r="EP67" s="31"/>
      <c r="EQ67" s="31"/>
      <c r="ER67" s="31"/>
      <c r="ES67" s="31"/>
      <c r="ET67" s="31"/>
      <c r="EU67" s="31"/>
      <c r="EV67" s="31"/>
      <c r="EW67" s="31"/>
      <c r="EX67" s="31"/>
      <c r="EY67" s="31"/>
      <c r="EZ67" s="31"/>
      <c r="FA67" s="31"/>
      <c r="FB67" s="31"/>
      <c r="FC67" s="31"/>
      <c r="FD67" s="31"/>
      <c r="FE67" s="31"/>
    </row>
  </sheetData>
  <mergeCells count="369">
    <mergeCell ref="A63:U63"/>
    <mergeCell ref="V63:AP63"/>
    <mergeCell ref="AQ63:BJ63"/>
    <mergeCell ref="BK63:CB63"/>
    <mergeCell ref="CC63:DA63"/>
    <mergeCell ref="DB63:EC63"/>
    <mergeCell ref="ED63:FE63"/>
    <mergeCell ref="A64:U64"/>
    <mergeCell ref="V64:AP64"/>
    <mergeCell ref="AQ64:BJ64"/>
    <mergeCell ref="BK64:CB64"/>
    <mergeCell ref="CC64:DA64"/>
    <mergeCell ref="DB64:EC64"/>
    <mergeCell ref="ED64:FE64"/>
    <mergeCell ref="A61:U61"/>
    <mergeCell ref="V61:AP61"/>
    <mergeCell ref="AQ61:BJ61"/>
    <mergeCell ref="BK61:CB61"/>
    <mergeCell ref="CC61:DA61"/>
    <mergeCell ref="DB61:EC61"/>
    <mergeCell ref="ED61:FE61"/>
    <mergeCell ref="A62:U62"/>
    <mergeCell ref="V62:AP62"/>
    <mergeCell ref="AQ62:BJ62"/>
    <mergeCell ref="BK62:CB62"/>
    <mergeCell ref="CC62:DA62"/>
    <mergeCell ref="DB62:EC62"/>
    <mergeCell ref="ED62:FE62"/>
    <mergeCell ref="ED67:FE67"/>
    <mergeCell ref="A67:U67"/>
    <mergeCell ref="V67:AP67"/>
    <mergeCell ref="AQ67:BJ67"/>
    <mergeCell ref="BK67:CB67"/>
    <mergeCell ref="CC67:DA67"/>
    <mergeCell ref="DB67:EC67"/>
    <mergeCell ref="ED65:FE65"/>
    <mergeCell ref="A66:U66"/>
    <mergeCell ref="V66:AP66"/>
    <mergeCell ref="BK66:CB66"/>
    <mergeCell ref="CC66:DA66"/>
    <mergeCell ref="DB66:EC66"/>
    <mergeCell ref="ED66:FE66"/>
    <mergeCell ref="A65:U65"/>
    <mergeCell ref="V65:AP65"/>
    <mergeCell ref="AQ65:BJ66"/>
    <mergeCell ref="BK65:CB65"/>
    <mergeCell ref="CC65:DA65"/>
    <mergeCell ref="DB65:EC65"/>
    <mergeCell ref="ED59:FE59"/>
    <mergeCell ref="A60:U60"/>
    <mergeCell ref="V60:AP60"/>
    <mergeCell ref="AQ60:BJ60"/>
    <mergeCell ref="BK60:CB60"/>
    <mergeCell ref="CC60:DA60"/>
    <mergeCell ref="DB60:EC60"/>
    <mergeCell ref="ED60:FE60"/>
    <mergeCell ref="BK58:CB58"/>
    <mergeCell ref="CC58:DA58"/>
    <mergeCell ref="DB58:EC58"/>
    <mergeCell ref="ED58:FE58"/>
    <mergeCell ref="A59:U59"/>
    <mergeCell ref="V59:AP59"/>
    <mergeCell ref="AQ59:BJ59"/>
    <mergeCell ref="BK59:CB59"/>
    <mergeCell ref="CC59:DA59"/>
    <mergeCell ref="DB59:EC59"/>
    <mergeCell ref="ED56:FE56"/>
    <mergeCell ref="A57:U57"/>
    <mergeCell ref="V57:AP57"/>
    <mergeCell ref="AQ57:BJ58"/>
    <mergeCell ref="BK57:CB57"/>
    <mergeCell ref="CC57:DA57"/>
    <mergeCell ref="DB57:EC57"/>
    <mergeCell ref="ED57:FE57"/>
    <mergeCell ref="A58:U58"/>
    <mergeCell ref="V58:AP58"/>
    <mergeCell ref="A56:U56"/>
    <mergeCell ref="V56:AP56"/>
    <mergeCell ref="AQ56:BJ56"/>
    <mergeCell ref="BK56:CB56"/>
    <mergeCell ref="CC56:DA56"/>
    <mergeCell ref="DB56:EC56"/>
    <mergeCell ref="ED54:FE54"/>
    <mergeCell ref="A55:U55"/>
    <mergeCell ref="V55:AP55"/>
    <mergeCell ref="BK55:CB55"/>
    <mergeCell ref="CC55:DA55"/>
    <mergeCell ref="DB55:EC55"/>
    <mergeCell ref="ED55:FE55"/>
    <mergeCell ref="A54:U54"/>
    <mergeCell ref="V54:AP54"/>
    <mergeCell ref="AQ54:BJ55"/>
    <mergeCell ref="BK54:CB54"/>
    <mergeCell ref="CC54:DA54"/>
    <mergeCell ref="DB54:EC54"/>
    <mergeCell ref="A53:U53"/>
    <mergeCell ref="V53:AP53"/>
    <mergeCell ref="AQ53:BJ53"/>
    <mergeCell ref="BK53:CB53"/>
    <mergeCell ref="CC53:DA53"/>
    <mergeCell ref="DB53:EC53"/>
    <mergeCell ref="ED53:FE53"/>
    <mergeCell ref="A52:U52"/>
    <mergeCell ref="V52:AP52"/>
    <mergeCell ref="AQ52:BJ52"/>
    <mergeCell ref="BK52:CB52"/>
    <mergeCell ref="CC52:DA52"/>
    <mergeCell ref="DB52:EC52"/>
    <mergeCell ref="DB49:EC49"/>
    <mergeCell ref="ED49:FE49"/>
    <mergeCell ref="A50:U50"/>
    <mergeCell ref="V50:AP50"/>
    <mergeCell ref="BK50:CB50"/>
    <mergeCell ref="CC50:DA50"/>
    <mergeCell ref="DB50:EC50"/>
    <mergeCell ref="ED50:FE50"/>
    <mergeCell ref="ED52:FE52"/>
    <mergeCell ref="ED47:FE47"/>
    <mergeCell ref="A48:U48"/>
    <mergeCell ref="V48:AP48"/>
    <mergeCell ref="AQ48:BJ51"/>
    <mergeCell ref="BK48:CB48"/>
    <mergeCell ref="CC48:DA48"/>
    <mergeCell ref="DB48:EC48"/>
    <mergeCell ref="ED48:FE48"/>
    <mergeCell ref="A49:U49"/>
    <mergeCell ref="V49:AP49"/>
    <mergeCell ref="A47:U47"/>
    <mergeCell ref="V47:AP47"/>
    <mergeCell ref="AQ47:BJ47"/>
    <mergeCell ref="BK47:CB47"/>
    <mergeCell ref="CC47:DA47"/>
    <mergeCell ref="DB47:EC47"/>
    <mergeCell ref="A51:U51"/>
    <mergeCell ref="V51:AP51"/>
    <mergeCell ref="BK51:CB51"/>
    <mergeCell ref="CC51:DA51"/>
    <mergeCell ref="DB51:EC51"/>
    <mergeCell ref="ED51:FE51"/>
    <mergeCell ref="BK49:CB49"/>
    <mergeCell ref="CC49:DA49"/>
    <mergeCell ref="ED45:FE45"/>
    <mergeCell ref="A46:U46"/>
    <mergeCell ref="V46:AP46"/>
    <mergeCell ref="AQ46:BJ46"/>
    <mergeCell ref="BK46:CB46"/>
    <mergeCell ref="CC46:DA46"/>
    <mergeCell ref="DB46:EC46"/>
    <mergeCell ref="ED46:FE46"/>
    <mergeCell ref="A45:U45"/>
    <mergeCell ref="V45:AP45"/>
    <mergeCell ref="AQ45:BJ45"/>
    <mergeCell ref="BK45:CB45"/>
    <mergeCell ref="CC45:DA45"/>
    <mergeCell ref="DB45:EC45"/>
    <mergeCell ref="ED43:FE43"/>
    <mergeCell ref="A44:U44"/>
    <mergeCell ref="V44:AP44"/>
    <mergeCell ref="BK44:CB44"/>
    <mergeCell ref="CC44:DA44"/>
    <mergeCell ref="DB44:EC44"/>
    <mergeCell ref="ED44:FE44"/>
    <mergeCell ref="A43:U43"/>
    <mergeCell ref="V43:AP43"/>
    <mergeCell ref="AQ43:BJ44"/>
    <mergeCell ref="BK43:CB43"/>
    <mergeCell ref="CC43:DA43"/>
    <mergeCell ref="DB43:EC43"/>
    <mergeCell ref="ED41:FE41"/>
    <mergeCell ref="A42:U42"/>
    <mergeCell ref="V42:AP42"/>
    <mergeCell ref="AQ42:BJ42"/>
    <mergeCell ref="BK42:CB42"/>
    <mergeCell ref="CC42:DA42"/>
    <mergeCell ref="DB42:EC42"/>
    <mergeCell ref="ED42:FE42"/>
    <mergeCell ref="A41:U41"/>
    <mergeCell ref="V41:AP41"/>
    <mergeCell ref="AQ41:BJ41"/>
    <mergeCell ref="BK41:CB41"/>
    <mergeCell ref="CC41:DA41"/>
    <mergeCell ref="DB41:EC41"/>
    <mergeCell ref="ED39:FE39"/>
    <mergeCell ref="A40:U40"/>
    <mergeCell ref="V40:AP40"/>
    <mergeCell ref="BK40:CB40"/>
    <mergeCell ref="CC40:DA40"/>
    <mergeCell ref="DB40:EC40"/>
    <mergeCell ref="ED40:FE40"/>
    <mergeCell ref="A39:U39"/>
    <mergeCell ref="V39:AP39"/>
    <mergeCell ref="AQ39:BJ40"/>
    <mergeCell ref="BK39:CB39"/>
    <mergeCell ref="CC39:DA39"/>
    <mergeCell ref="DB39:EC39"/>
    <mergeCell ref="ED37:FE37"/>
    <mergeCell ref="A38:U38"/>
    <mergeCell ref="V38:AP38"/>
    <mergeCell ref="AQ38:BJ38"/>
    <mergeCell ref="BK38:CB38"/>
    <mergeCell ref="CC38:DA38"/>
    <mergeCell ref="DB38:EC38"/>
    <mergeCell ref="ED38:FE38"/>
    <mergeCell ref="A37:U37"/>
    <mergeCell ref="V37:AP37"/>
    <mergeCell ref="AQ37:BJ37"/>
    <mergeCell ref="BK37:CB37"/>
    <mergeCell ref="CC37:DA37"/>
    <mergeCell ref="DB37:EC37"/>
    <mergeCell ref="ED35:FE35"/>
    <mergeCell ref="A36:U36"/>
    <mergeCell ref="V36:AP36"/>
    <mergeCell ref="AQ36:BJ36"/>
    <mergeCell ref="BK36:CB36"/>
    <mergeCell ref="CC36:DA36"/>
    <mergeCell ref="DB36:EC36"/>
    <mergeCell ref="ED36:FE36"/>
    <mergeCell ref="A35:U35"/>
    <mergeCell ref="V35:AP35"/>
    <mergeCell ref="AQ35:BJ35"/>
    <mergeCell ref="BK35:CB35"/>
    <mergeCell ref="CC35:DA35"/>
    <mergeCell ref="DB35:EC35"/>
    <mergeCell ref="ED33:FE33"/>
    <mergeCell ref="A34:U34"/>
    <mergeCell ref="V34:AP34"/>
    <mergeCell ref="AQ34:BJ34"/>
    <mergeCell ref="BK34:CB34"/>
    <mergeCell ref="CC34:DA34"/>
    <mergeCell ref="DB34:EC34"/>
    <mergeCell ref="ED34:FE34"/>
    <mergeCell ref="A33:U33"/>
    <mergeCell ref="V33:AP33"/>
    <mergeCell ref="AQ33:BJ33"/>
    <mergeCell ref="BK33:CB33"/>
    <mergeCell ref="CC33:DA33"/>
    <mergeCell ref="DB33:EC33"/>
    <mergeCell ref="ED31:FE31"/>
    <mergeCell ref="A32:U32"/>
    <mergeCell ref="V32:AP32"/>
    <mergeCell ref="AQ32:BJ32"/>
    <mergeCell ref="BK32:CB32"/>
    <mergeCell ref="CC32:DA32"/>
    <mergeCell ref="DB32:EC32"/>
    <mergeCell ref="ED32:FE32"/>
    <mergeCell ref="A31:U31"/>
    <mergeCell ref="V31:AP31"/>
    <mergeCell ref="AQ31:BJ31"/>
    <mergeCell ref="BK31:CB31"/>
    <mergeCell ref="CC31:DA31"/>
    <mergeCell ref="DB31:EC31"/>
    <mergeCell ref="ED29:FE29"/>
    <mergeCell ref="A30:U30"/>
    <mergeCell ref="V30:AP30"/>
    <mergeCell ref="AQ30:BJ30"/>
    <mergeCell ref="BK30:CB30"/>
    <mergeCell ref="CC30:DA30"/>
    <mergeCell ref="DB30:EC30"/>
    <mergeCell ref="ED30:FE30"/>
    <mergeCell ref="A29:U29"/>
    <mergeCell ref="V29:AP29"/>
    <mergeCell ref="AQ29:BJ29"/>
    <mergeCell ref="BK29:CB29"/>
    <mergeCell ref="CC29:DA29"/>
    <mergeCell ref="DB29:EC29"/>
    <mergeCell ref="A28:U28"/>
    <mergeCell ref="V28:AP28"/>
    <mergeCell ref="BK28:CB28"/>
    <mergeCell ref="CC28:DA28"/>
    <mergeCell ref="DB28:EC28"/>
    <mergeCell ref="ED28:FE28"/>
    <mergeCell ref="ED25:FE25"/>
    <mergeCell ref="A26:U26"/>
    <mergeCell ref="V26:AP26"/>
    <mergeCell ref="BK26:CB26"/>
    <mergeCell ref="CC26:DA26"/>
    <mergeCell ref="DB26:EC26"/>
    <mergeCell ref="ED26:FE26"/>
    <mergeCell ref="A25:U25"/>
    <mergeCell ref="V25:AP25"/>
    <mergeCell ref="AQ25:BJ28"/>
    <mergeCell ref="BK25:CB25"/>
    <mergeCell ref="CC25:DA25"/>
    <mergeCell ref="DB25:EC25"/>
    <mergeCell ref="A27:U27"/>
    <mergeCell ref="V27:AP27"/>
    <mergeCell ref="BK27:CB27"/>
    <mergeCell ref="CC27:DA27"/>
    <mergeCell ref="DB23:EC23"/>
    <mergeCell ref="ED23:FE23"/>
    <mergeCell ref="A24:U24"/>
    <mergeCell ref="V24:AP24"/>
    <mergeCell ref="AQ24:BJ24"/>
    <mergeCell ref="BK24:CB24"/>
    <mergeCell ref="CC24:DA24"/>
    <mergeCell ref="DB24:EC24"/>
    <mergeCell ref="ED24:FE24"/>
    <mergeCell ref="DB27:EC27"/>
    <mergeCell ref="ED27:FE27"/>
    <mergeCell ref="ED21:FE21"/>
    <mergeCell ref="A22:U22"/>
    <mergeCell ref="V22:AP22"/>
    <mergeCell ref="BK22:CB22"/>
    <mergeCell ref="CC22:DA22"/>
    <mergeCell ref="DB22:EC22"/>
    <mergeCell ref="ED22:FE22"/>
    <mergeCell ref="A21:U21"/>
    <mergeCell ref="V21:AP21"/>
    <mergeCell ref="AQ21:BJ23"/>
    <mergeCell ref="BK21:CB21"/>
    <mergeCell ref="CC21:DA21"/>
    <mergeCell ref="DB21:EC21"/>
    <mergeCell ref="A23:U23"/>
    <mergeCell ref="V23:AP23"/>
    <mergeCell ref="BK23:CB23"/>
    <mergeCell ref="CC23:DA23"/>
    <mergeCell ref="ED19:FE19"/>
    <mergeCell ref="A20:U20"/>
    <mergeCell ref="V20:AP20"/>
    <mergeCell ref="AQ20:BJ20"/>
    <mergeCell ref="BK20:CB20"/>
    <mergeCell ref="CC20:DA20"/>
    <mergeCell ref="DB20:EC20"/>
    <mergeCell ref="ED20:FE20"/>
    <mergeCell ref="A19:U19"/>
    <mergeCell ref="V19:AP19"/>
    <mergeCell ref="AQ19:BJ19"/>
    <mergeCell ref="BK19:CB19"/>
    <mergeCell ref="CC19:DA19"/>
    <mergeCell ref="DB19:EC19"/>
    <mergeCell ref="A16:U16"/>
    <mergeCell ref="V16:AP16"/>
    <mergeCell ref="AQ16:BJ16"/>
    <mergeCell ref="BK16:CB16"/>
    <mergeCell ref="CC16:DA16"/>
    <mergeCell ref="DB16:EC16"/>
    <mergeCell ref="ED16:FE16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  <mergeCell ref="DB15:EC15"/>
    <mergeCell ref="ED15:FE15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2022-01-25T07:49:42Z</dcterms:created>
  <dcterms:modified xsi:type="dcterms:W3CDTF">2022-05-12T11:48:32Z</dcterms:modified>
</cp:coreProperties>
</file>